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83" activeTab="1"/>
  </bookViews>
  <sheets>
    <sheet name="Informacje" sheetId="1" r:id="rId1"/>
    <sheet name="oceny I sem_" sheetId="2" r:id="rId2"/>
    <sheet name="oceny roczne" sheetId="3" r:id="rId3"/>
    <sheet name="Frekwencja" sheetId="4" r:id="rId4"/>
    <sheet name="Karty dla rodziców sem1" sheetId="5" r:id="rId5"/>
  </sheets>
  <definedNames>
    <definedName name="nieobecności01">#REF!</definedName>
    <definedName name="nieobecności02">#REF!</definedName>
    <definedName name="nieobecności03">#REF!</definedName>
    <definedName name="nieobecności04">#REF!</definedName>
    <definedName name="nieobecności05">#REF!</definedName>
    <definedName name="nieobecności06">#REF!</definedName>
    <definedName name="nieobecności09">#REF!</definedName>
    <definedName name="nieobecności10">#REF!</definedName>
    <definedName name="nieobecności11">#REF!</definedName>
    <definedName name="nieobecności12">#REF!</definedName>
    <definedName name="_xlnm.Print_Area" localSheetId="4">'Karty dla rodziców sem1'!$A$1:$G$309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2" authorId="0">
      <text>
        <r>
          <rPr>
            <b/>
            <sz val="8"/>
            <color indexed="8"/>
            <rFont val="Times New Roman"/>
            <family val="1"/>
          </rPr>
          <t xml:space="preserve">Ewa Piotrowska: </t>
        </r>
        <r>
          <rPr>
            <sz val="10"/>
            <color indexed="8"/>
            <rFont val="Times New Roman"/>
            <family val="1"/>
          </rPr>
          <t xml:space="preserve">możesz wpisać własną kolejność przedmiotów. Kolejność ta automatycznie zostanie uwzględniona na kartach dla rodziców i w arkuszu "oceny roczne"
</t>
        </r>
      </text>
    </comment>
    <comment ref="B3" authorId="0">
      <text>
        <r>
          <rPr>
            <b/>
            <sz val="8"/>
            <color indexed="8"/>
            <rFont val="Times New Roman"/>
            <family val="1"/>
          </rPr>
          <t xml:space="preserve">Ewa Piotrowska: Nazwiska i imiona proszę wpisać tylko w tym arkuszu
</t>
        </r>
      </text>
    </comment>
    <comment ref="E3" authorId="0">
      <text>
        <r>
          <rPr>
            <sz val="10"/>
            <rFont val="Arial CE"/>
            <family val="2"/>
          </rPr>
          <t>Gdy uczeń nie uczęszcza na zajęcia wpisz -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8"/>
            <color indexed="8"/>
            <rFont val="Times New Roman"/>
            <family val="1"/>
          </rPr>
          <t xml:space="preserve">Ewa Piotrowska:
</t>
        </r>
        <r>
          <rPr>
            <sz val="8"/>
            <color indexed="8"/>
            <rFont val="Times New Roman"/>
            <family val="1"/>
          </rPr>
          <t>Proszę wpisywać skróty: wz, bdb, db, pop, nieodp, ng</t>
        </r>
      </text>
    </comment>
  </commentList>
</comments>
</file>

<file path=xl/sharedStrings.xml><?xml version="1.0" encoding="utf-8"?>
<sst xmlns="http://schemas.openxmlformats.org/spreadsheetml/2006/main" count="277" uniqueCount="90">
  <si>
    <r>
      <t xml:space="preserve">Autorem arkusza jest </t>
    </r>
    <r>
      <rPr>
        <b/>
        <sz val="10"/>
        <rFont val="Arial CE"/>
        <family val="2"/>
      </rPr>
      <t>Ewa Piotrowska</t>
    </r>
  </si>
  <si>
    <t>Nauczycielka informatyki w Gimnazjum nr 1 im. Króla Bolesława Chrobrego w Łęcznej</t>
  </si>
  <si>
    <t>Arkusz przeznaczony jest dla nauczycieli wychowawców do pomocy podczas prowadzenia dokumentacji.</t>
  </si>
  <si>
    <t>W arkuszach "oceny I sem." i "oceny roczne" należy wpisać oceny końcowe z przedmiotów.</t>
  </si>
  <si>
    <r>
      <t xml:space="preserve">W arkuszu </t>
    </r>
    <r>
      <rPr>
        <b/>
        <sz val="10"/>
        <rFont val="Arial CE"/>
        <family val="2"/>
      </rPr>
      <t>Karty dla rodziców sem1</t>
    </r>
    <r>
      <rPr>
        <sz val="10"/>
        <rFont val="Arial CE"/>
        <family val="2"/>
      </rPr>
      <t xml:space="preserve"> nie należy nic uzupełniać, wszystkie dane i oceny</t>
    </r>
  </si>
  <si>
    <t>zostaną automatycznie wprowadzone z poprzednich arkuszy.</t>
  </si>
  <si>
    <r>
      <t xml:space="preserve">W przypadku jakichkolwiek uwag proszę o kontakt: </t>
    </r>
    <r>
      <rPr>
        <sz val="10"/>
        <color indexed="10"/>
        <rFont val="Arial CE"/>
        <family val="2"/>
      </rPr>
      <t>ewapio@wp.pl</t>
    </r>
  </si>
  <si>
    <t>Życzę miłej pracy</t>
  </si>
  <si>
    <t>Ewa Piotrowska</t>
  </si>
  <si>
    <t>Polecam również rewelacyjny dziennik elektroniczny</t>
  </si>
  <si>
    <t xml:space="preserve">System www.e-oceny.pl zapewnia łatwą i szybką komunikację między rodzicami a szkołą. </t>
  </si>
  <si>
    <t xml:space="preserve">Wykorzystując Internet rodzice i nauczyciele mają dostęp do informacji o uczniach przez 24 godziny na dobę </t>
  </si>
  <si>
    <t>z dowolnego miejsca (np. dom, praca, kawiarnia).</t>
  </si>
  <si>
    <t>I semestr</t>
  </si>
  <si>
    <t>Nazwa przedmiotu</t>
  </si>
  <si>
    <t>Liczba ocen</t>
  </si>
  <si>
    <t>L.opu. dni</t>
  </si>
  <si>
    <t>LP.</t>
  </si>
  <si>
    <t>Nazwisko i imię</t>
  </si>
  <si>
    <t>zachowanie</t>
  </si>
  <si>
    <t>religia</t>
  </si>
  <si>
    <t>j. polski</t>
  </si>
  <si>
    <t>j. niemiecki</t>
  </si>
  <si>
    <t>j. angielski</t>
  </si>
  <si>
    <t>wos</t>
  </si>
  <si>
    <t>historia</t>
  </si>
  <si>
    <t>matematyka</t>
  </si>
  <si>
    <t>geografia</t>
  </si>
  <si>
    <t>biologia</t>
  </si>
  <si>
    <t>fizyka</t>
  </si>
  <si>
    <t>chemia</t>
  </si>
  <si>
    <t>informatyka</t>
  </si>
  <si>
    <t>technika</t>
  </si>
  <si>
    <t>muzyka</t>
  </si>
  <si>
    <t>plastyka</t>
  </si>
  <si>
    <t>w-f</t>
  </si>
  <si>
    <t>uspraw.</t>
  </si>
  <si>
    <t>nieuspr.</t>
  </si>
  <si>
    <t>spóźnienia</t>
  </si>
  <si>
    <t xml:space="preserve">Średnia </t>
  </si>
  <si>
    <r>
      <t xml:space="preserve">3 i więcej </t>
    </r>
    <r>
      <rPr>
        <b/>
        <sz val="8"/>
        <color indexed="10"/>
        <rFont val="Arial CE"/>
        <family val="2"/>
      </rPr>
      <t>ndst</t>
    </r>
  </si>
  <si>
    <r>
      <t xml:space="preserve">1 lub 2 </t>
    </r>
    <r>
      <rPr>
        <b/>
        <sz val="8"/>
        <color indexed="10"/>
        <rFont val="Arial CE"/>
        <family val="2"/>
      </rPr>
      <t>ndst</t>
    </r>
  </si>
  <si>
    <r>
      <t xml:space="preserve">bez </t>
    </r>
    <r>
      <rPr>
        <b/>
        <sz val="8"/>
        <color indexed="10"/>
        <rFont val="Arial CE"/>
        <family val="2"/>
      </rPr>
      <t>ndst</t>
    </r>
  </si>
  <si>
    <t>db</t>
  </si>
  <si>
    <t>wz</t>
  </si>
  <si>
    <t>pop</t>
  </si>
  <si>
    <t>bdb</t>
  </si>
  <si>
    <t>,</t>
  </si>
  <si>
    <t>Suma ocen</t>
  </si>
  <si>
    <t>cel</t>
  </si>
  <si>
    <t>Liczba uczniów</t>
  </si>
  <si>
    <t>x</t>
  </si>
  <si>
    <t>bez ndst</t>
  </si>
  <si>
    <t>dst</t>
  </si>
  <si>
    <t>z 1-2 ndst</t>
  </si>
  <si>
    <t>nieodp</t>
  </si>
  <si>
    <t>dop</t>
  </si>
  <si>
    <t>3 i więcej</t>
  </si>
  <si>
    <t>ng</t>
  </si>
  <si>
    <t>ndst</t>
  </si>
  <si>
    <t>nieklasyfikowany</t>
  </si>
  <si>
    <t>niekl.</t>
  </si>
  <si>
    <t>Średnia z przedmiotów</t>
  </si>
  <si>
    <t>II semestr</t>
  </si>
  <si>
    <t>Nazwisko</t>
  </si>
  <si>
    <t>bez 1</t>
  </si>
  <si>
    <t>3 i więcej ndst</t>
  </si>
  <si>
    <t xml:space="preserve">  </t>
  </si>
  <si>
    <t>wrzesień</t>
  </si>
  <si>
    <t>październik</t>
  </si>
  <si>
    <t>listopad</t>
  </si>
  <si>
    <t>grudzień</t>
  </si>
  <si>
    <t>styczeń</t>
  </si>
  <si>
    <t>I półrocze</t>
  </si>
  <si>
    <t>luty</t>
  </si>
  <si>
    <t>marzec</t>
  </si>
  <si>
    <t>kwiecień</t>
  </si>
  <si>
    <t>maj</t>
  </si>
  <si>
    <t>czerwiec</t>
  </si>
  <si>
    <t>Cały rok</t>
  </si>
  <si>
    <t>Uspraw.</t>
  </si>
  <si>
    <t>Nieuspraw.</t>
  </si>
  <si>
    <t>Spóźnienia</t>
  </si>
  <si>
    <t>Suma</t>
  </si>
  <si>
    <t>Liczba godz. uspraw.</t>
  </si>
  <si>
    <t>Liczba godz. nieuspraw</t>
  </si>
  <si>
    <t>Liczba spóźnień</t>
  </si>
  <si>
    <t>Data:</t>
  </si>
  <si>
    <t>podpis wychowawcy</t>
  </si>
  <si>
    <t xml:space="preserve">bdb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</si>
</sst>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RAWDA&quot;;&quot;PRAWDA&quot;;&quot;FAŁSZ&quot;"/>
    <numFmt numFmtId="165" formatCode="0.0%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E"/>
      <family val="2"/>
    </font>
    <font>
      <b/>
      <sz val="8"/>
      <color indexed="10"/>
      <name val="Arial CE"/>
      <family val="2"/>
    </font>
    <font>
      <sz val="18"/>
      <name val="Arial CE"/>
      <family val="2"/>
    </font>
    <font>
      <sz val="6"/>
      <name val="Arial CE"/>
      <family val="2"/>
    </font>
    <font>
      <b/>
      <sz val="14"/>
      <color indexed="10"/>
      <name val="Arial CE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6.8"/>
      <name val="Times New Roman"/>
      <family val="1"/>
    </font>
    <font>
      <sz val="12"/>
      <name val="Arial CE"/>
      <family val="2"/>
    </font>
    <font>
      <b/>
      <sz val="10.5"/>
      <name val="Arial"/>
      <family val="2"/>
    </font>
    <font>
      <b/>
      <sz val="10.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44" applyNumberFormat="1" applyFont="1" applyFill="1" applyBorder="1" applyAlignment="1" applyProtection="1">
      <alignment/>
      <protection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 applyProtection="1">
      <alignment horizontal="center" vertical="center" textRotation="90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4" fillId="35" borderId="15" xfId="0" applyFont="1" applyFill="1" applyBorder="1" applyAlignment="1">
      <alignment horizontal="left"/>
    </xf>
    <xf numFmtId="0" fontId="7" fillId="35" borderId="0" xfId="0" applyFont="1" applyFill="1" applyAlignment="1">
      <alignment horizontal="center" textRotation="90"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horizontal="right" textRotation="90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35" borderId="15" xfId="0" applyFont="1" applyFill="1" applyBorder="1" applyAlignment="1">
      <alignment horizontal="center" textRotation="180"/>
    </xf>
    <xf numFmtId="0" fontId="6" fillId="35" borderId="0" xfId="0" applyFont="1" applyFill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22" xfId="0" applyFont="1" applyFill="1" applyBorder="1" applyAlignment="1" applyProtection="1">
      <alignment vertical="center"/>
      <protection locked="0"/>
    </xf>
    <xf numFmtId="2" fontId="7" fillId="0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Alignment="1">
      <alignment horizontal="left"/>
    </xf>
    <xf numFmtId="9" fontId="6" fillId="0" borderId="26" xfId="53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9" fontId="6" fillId="0" borderId="19" xfId="53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90"/>
    </xf>
    <xf numFmtId="0" fontId="6" fillId="35" borderId="0" xfId="0" applyFont="1" applyFill="1" applyAlignment="1">
      <alignment textRotation="90"/>
    </xf>
    <xf numFmtId="0" fontId="6" fillId="0" borderId="0" xfId="0" applyFont="1" applyAlignment="1" applyProtection="1">
      <alignment textRotation="90"/>
      <protection hidden="1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 applyProtection="1">
      <alignment/>
      <protection hidden="1"/>
    </xf>
    <xf numFmtId="0" fontId="6" fillId="0" borderId="27" xfId="0" applyFont="1" applyFill="1" applyBorder="1" applyAlignment="1" applyProtection="1">
      <alignment/>
      <protection hidden="1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hidden="1"/>
    </xf>
    <xf numFmtId="0" fontId="6" fillId="0" borderId="37" xfId="0" applyFont="1" applyFill="1" applyBorder="1" applyAlignment="1" applyProtection="1">
      <alignment horizontal="center"/>
      <protection hidden="1"/>
    </xf>
    <xf numFmtId="0" fontId="6" fillId="0" borderId="38" xfId="0" applyFont="1" applyFill="1" applyBorder="1" applyAlignment="1" applyProtection="1">
      <alignment horizontal="center"/>
      <protection hidden="1"/>
    </xf>
    <xf numFmtId="0" fontId="6" fillId="0" borderId="39" xfId="0" applyFont="1" applyFill="1" applyBorder="1" applyAlignment="1" applyProtection="1">
      <alignment horizontal="center"/>
      <protection hidden="1"/>
    </xf>
    <xf numFmtId="0" fontId="6" fillId="0" borderId="40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/>
      <protection hidden="1"/>
    </xf>
    <xf numFmtId="0" fontId="6" fillId="0" borderId="16" xfId="0" applyFont="1" applyFill="1" applyBorder="1" applyAlignment="1" applyProtection="1">
      <alignment/>
      <protection hidden="1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Border="1" applyAlignment="1">
      <alignment horizontal="center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hidden="1"/>
    </xf>
    <xf numFmtId="0" fontId="6" fillId="0" borderId="44" xfId="0" applyFont="1" applyFill="1" applyBorder="1" applyAlignment="1" applyProtection="1">
      <alignment horizontal="center"/>
      <protection hidden="1"/>
    </xf>
    <xf numFmtId="0" fontId="17" fillId="35" borderId="0" xfId="0" applyFont="1" applyFill="1" applyAlignment="1">
      <alignment/>
    </xf>
    <xf numFmtId="0" fontId="6" fillId="0" borderId="45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/>
      <protection hidden="1"/>
    </xf>
    <xf numFmtId="0" fontId="6" fillId="0" borderId="47" xfId="0" applyFont="1" applyFill="1" applyBorder="1" applyAlignment="1" applyProtection="1">
      <alignment horizontal="center"/>
      <protection hidden="1"/>
    </xf>
    <xf numFmtId="0" fontId="6" fillId="0" borderId="48" xfId="0" applyFont="1" applyFill="1" applyBorder="1" applyAlignment="1" applyProtection="1">
      <alignment/>
      <protection hidden="1"/>
    </xf>
    <xf numFmtId="0" fontId="6" fillId="0" borderId="49" xfId="0" applyFont="1" applyFill="1" applyBorder="1" applyAlignment="1" applyProtection="1">
      <alignment/>
      <protection hidden="1"/>
    </xf>
    <xf numFmtId="0" fontId="6" fillId="0" borderId="5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 applyAlignment="1" applyProtection="1">
      <alignment/>
      <protection hidden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2" fontId="2" fillId="0" borderId="54" xfId="0" applyNumberFormat="1" applyFont="1" applyFill="1" applyBorder="1" applyAlignment="1" applyProtection="1">
      <alignment horizontal="center"/>
      <protection hidden="1"/>
    </xf>
    <xf numFmtId="165" fontId="6" fillId="35" borderId="42" xfId="53" applyNumberFormat="1" applyFont="1" applyFill="1" applyBorder="1" applyAlignment="1" applyProtection="1">
      <alignment/>
      <protection/>
    </xf>
    <xf numFmtId="0" fontId="6" fillId="0" borderId="5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3" xfId="0" applyFont="1" applyFill="1" applyBorder="1" applyAlignment="1">
      <alignment horizontal="right"/>
    </xf>
    <xf numFmtId="0" fontId="6" fillId="0" borderId="26" xfId="0" applyFont="1" applyFill="1" applyBorder="1" applyAlignment="1" applyProtection="1">
      <alignment horizontal="center"/>
      <protection hidden="1"/>
    </xf>
    <xf numFmtId="0" fontId="7" fillId="0" borderId="30" xfId="0" applyFont="1" applyFill="1" applyBorder="1" applyAlignment="1" applyProtection="1">
      <alignment horizontal="center"/>
      <protection hidden="1"/>
    </xf>
    <xf numFmtId="2" fontId="2" fillId="0" borderId="56" xfId="0" applyNumberFormat="1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 applyProtection="1">
      <alignment horizontal="center"/>
      <protection hidden="1"/>
    </xf>
    <xf numFmtId="0" fontId="6" fillId="0" borderId="57" xfId="0" applyFont="1" applyFill="1" applyBorder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center"/>
      <protection hidden="1"/>
    </xf>
    <xf numFmtId="0" fontId="6" fillId="0" borderId="42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6" xfId="0" applyFont="1" applyFill="1" applyBorder="1" applyAlignment="1">
      <alignment horizontal="right"/>
    </xf>
    <xf numFmtId="0" fontId="6" fillId="0" borderId="61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90"/>
    </xf>
    <xf numFmtId="0" fontId="6" fillId="0" borderId="63" xfId="0" applyFont="1" applyBorder="1" applyAlignment="1">
      <alignment horizontal="center" vertical="center" textRotation="90"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1" xfId="0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6" fillId="0" borderId="82" xfId="0" applyFont="1" applyFill="1" applyBorder="1" applyAlignment="1" applyProtection="1">
      <alignment horizontal="center"/>
      <protection hidden="1"/>
    </xf>
    <xf numFmtId="0" fontId="6" fillId="0" borderId="70" xfId="0" applyFont="1" applyFill="1" applyBorder="1" applyAlignment="1" applyProtection="1">
      <alignment horizontal="center"/>
      <protection hidden="1"/>
    </xf>
    <xf numFmtId="0" fontId="6" fillId="0" borderId="71" xfId="0" applyFont="1" applyFill="1" applyBorder="1" applyAlignment="1" applyProtection="1">
      <alignment horizontal="center"/>
      <protection hidden="1"/>
    </xf>
    <xf numFmtId="0" fontId="6" fillId="0" borderId="83" xfId="0" applyFont="1" applyFill="1" applyBorder="1" applyAlignment="1" applyProtection="1">
      <alignment horizontal="center"/>
      <protection hidden="1"/>
    </xf>
    <xf numFmtId="0" fontId="6" fillId="0" borderId="84" xfId="0" applyFont="1" applyFill="1" applyBorder="1" applyAlignment="1" applyProtection="1">
      <alignment horizontal="center"/>
      <protection hidden="1"/>
    </xf>
    <xf numFmtId="0" fontId="6" fillId="0" borderId="85" xfId="0" applyFont="1" applyFill="1" applyBorder="1" applyAlignment="1" applyProtection="1">
      <alignment horizontal="center"/>
      <protection hidden="1"/>
    </xf>
    <xf numFmtId="0" fontId="6" fillId="0" borderId="86" xfId="0" applyFont="1" applyFill="1" applyBorder="1" applyAlignment="1" applyProtection="1">
      <alignment/>
      <protection hidden="1"/>
    </xf>
    <xf numFmtId="0" fontId="6" fillId="0" borderId="40" xfId="0" applyFont="1" applyFill="1" applyBorder="1" applyAlignment="1" applyProtection="1">
      <alignment/>
      <protection hidden="1"/>
    </xf>
    <xf numFmtId="0" fontId="6" fillId="0" borderId="59" xfId="0" applyFont="1" applyFill="1" applyBorder="1" applyAlignment="1" applyProtection="1">
      <alignment/>
      <protection hidden="1"/>
    </xf>
    <xf numFmtId="0" fontId="6" fillId="0" borderId="87" xfId="0" applyFont="1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0" fillId="0" borderId="89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 hidden="1"/>
    </xf>
    <xf numFmtId="0" fontId="6" fillId="0" borderId="69" xfId="0" applyFont="1" applyFill="1" applyBorder="1" applyAlignment="1" applyProtection="1">
      <alignment horizontal="center"/>
      <protection hidden="1"/>
    </xf>
    <xf numFmtId="0" fontId="6" fillId="0" borderId="90" xfId="0" applyFont="1" applyFill="1" applyBorder="1" applyAlignment="1" applyProtection="1">
      <alignment horizont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/>
      <protection hidden="1"/>
    </xf>
    <xf numFmtId="0" fontId="6" fillId="0" borderId="92" xfId="0" applyFont="1" applyFill="1" applyBorder="1" applyAlignment="1" applyProtection="1">
      <alignment horizontal="center"/>
      <protection locked="0"/>
    </xf>
    <xf numFmtId="0" fontId="6" fillId="0" borderId="93" xfId="0" applyFont="1" applyFill="1" applyBorder="1" applyAlignment="1" applyProtection="1">
      <alignment horizontal="center"/>
      <protection locked="0"/>
    </xf>
    <xf numFmtId="0" fontId="0" fillId="0" borderId="94" xfId="0" applyFont="1" applyBorder="1" applyAlignment="1">
      <alignment horizontal="center"/>
    </xf>
    <xf numFmtId="0" fontId="6" fillId="0" borderId="95" xfId="0" applyFont="1" applyFill="1" applyBorder="1" applyAlignment="1" applyProtection="1">
      <alignment horizont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6" fillId="0" borderId="97" xfId="0" applyFont="1" applyFill="1" applyBorder="1" applyAlignment="1" applyProtection="1">
      <alignment/>
      <protection hidden="1"/>
    </xf>
    <xf numFmtId="0" fontId="6" fillId="0" borderId="98" xfId="0" applyFont="1" applyFill="1" applyBorder="1" applyAlignment="1" applyProtection="1">
      <alignment/>
      <protection hidden="1"/>
    </xf>
    <xf numFmtId="0" fontId="6" fillId="0" borderId="99" xfId="0" applyFont="1" applyFill="1" applyBorder="1" applyAlignment="1" applyProtection="1">
      <alignment horizontal="center"/>
      <protection locked="0"/>
    </xf>
    <xf numFmtId="0" fontId="6" fillId="0" borderId="100" xfId="0" applyFont="1" applyFill="1" applyBorder="1" applyAlignment="1" applyProtection="1">
      <alignment horizontal="center"/>
      <protection locked="0"/>
    </xf>
    <xf numFmtId="0" fontId="0" fillId="0" borderId="101" xfId="0" applyFont="1" applyBorder="1" applyAlignment="1">
      <alignment horizontal="center"/>
    </xf>
    <xf numFmtId="0" fontId="6" fillId="0" borderId="102" xfId="0" applyFont="1" applyFill="1" applyBorder="1" applyAlignment="1" applyProtection="1">
      <alignment horizont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hidden="1"/>
    </xf>
    <xf numFmtId="0" fontId="6" fillId="0" borderId="66" xfId="0" applyFont="1" applyFill="1" applyBorder="1" applyAlignment="1" applyProtection="1">
      <alignment horizontal="center"/>
      <protection hidden="1"/>
    </xf>
    <xf numFmtId="0" fontId="6" fillId="0" borderId="67" xfId="0" applyFont="1" applyFill="1" applyBorder="1" applyAlignment="1" applyProtection="1">
      <alignment horizontal="center"/>
      <protection hidden="1"/>
    </xf>
    <xf numFmtId="2" fontId="16" fillId="0" borderId="30" xfId="0" applyNumberFormat="1" applyFont="1" applyFill="1" applyBorder="1" applyAlignment="1" applyProtection="1">
      <alignment horizontal="center"/>
      <protection hidden="1"/>
    </xf>
    <xf numFmtId="0" fontId="6" fillId="0" borderId="103" xfId="0" applyFont="1" applyFill="1" applyBorder="1" applyAlignment="1" applyProtection="1">
      <alignment horizontal="center"/>
      <protection hidden="1"/>
    </xf>
    <xf numFmtId="0" fontId="6" fillId="0" borderId="104" xfId="0" applyFont="1" applyFill="1" applyBorder="1" applyAlignment="1" applyProtection="1">
      <alignment horizontal="center"/>
      <protection hidden="1"/>
    </xf>
    <xf numFmtId="0" fontId="6" fillId="0" borderId="73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0" fontId="6" fillId="0" borderId="14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7" fillId="0" borderId="29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29" xfId="0" applyFont="1" applyBorder="1" applyAlignment="1">
      <alignment horizontal="center" textRotation="90"/>
    </xf>
    <xf numFmtId="0" fontId="6" fillId="0" borderId="1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2" fillId="0" borderId="56" xfId="0" applyFont="1" applyFill="1" applyBorder="1" applyAlignment="1" applyProtection="1">
      <alignment horizontal="center"/>
      <protection hidden="1"/>
    </xf>
    <xf numFmtId="0" fontId="6" fillId="0" borderId="108" xfId="0" applyFont="1" applyFill="1" applyBorder="1" applyAlignment="1">
      <alignment horizontal="center"/>
    </xf>
    <xf numFmtId="0" fontId="6" fillId="0" borderId="109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2</xdr:col>
      <xdr:colOff>438150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90800"/>
          <a:ext cx="7972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80" zoomScaleNormal="85" zoomScaleSheetLayoutView="80" zoomScalePageLayoutView="0" workbookViewId="0" topLeftCell="A1">
      <selection activeCell="A43" sqref="A43"/>
    </sheetView>
  </sheetViews>
  <sheetFormatPr defaultColWidth="9.00390625" defaultRowHeight="12.75"/>
  <cols>
    <col min="1" max="1" width="89.875" style="1" customWidth="1"/>
    <col min="2" max="16384" width="9.125" style="1" customWidth="1"/>
  </cols>
  <sheetData>
    <row r="1" ht="12.75">
      <c r="A1" s="1" t="s">
        <v>0</v>
      </c>
    </row>
    <row r="2" ht="12.75">
      <c r="A2" s="1" t="s">
        <v>1</v>
      </c>
    </row>
    <row r="4" ht="12.75">
      <c r="A4" s="1" t="s">
        <v>2</v>
      </c>
    </row>
    <row r="6" ht="12.75">
      <c r="A6" s="1" t="s">
        <v>3</v>
      </c>
    </row>
    <row r="8" ht="12.75">
      <c r="A8" s="1" t="s">
        <v>4</v>
      </c>
    </row>
    <row r="9" ht="12.75">
      <c r="A9" s="1" t="s">
        <v>5</v>
      </c>
    </row>
    <row r="11" ht="12.75">
      <c r="A11" s="1" t="s">
        <v>6</v>
      </c>
    </row>
    <row r="13" ht="12.75">
      <c r="A13" s="1" t="s">
        <v>7</v>
      </c>
    </row>
    <row r="14" ht="12.75">
      <c r="A14" s="1" t="s">
        <v>8</v>
      </c>
    </row>
    <row r="16" spans="1:3" ht="12.75">
      <c r="A16" s="2" t="s">
        <v>9</v>
      </c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4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5" t="s">
        <v>10</v>
      </c>
      <c r="B23" s="3"/>
      <c r="C23" s="3"/>
    </row>
    <row r="24" spans="1:3" ht="12.75">
      <c r="A24" s="5" t="s">
        <v>11</v>
      </c>
      <c r="B24" s="3"/>
      <c r="C24" s="3"/>
    </row>
    <row r="25" spans="1:3" ht="12.75">
      <c r="A25" s="5" t="s">
        <v>12</v>
      </c>
      <c r="B25" s="3"/>
      <c r="C25" s="3"/>
    </row>
    <row r="26" spans="1:3" ht="12.75">
      <c r="A26" s="5"/>
      <c r="B26" s="3"/>
      <c r="C26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view="pageBreakPreview" zoomScale="80" zoomScaleNormal="85" zoomScaleSheetLayoutView="80" zoomScalePageLayoutView="0" workbookViewId="0" topLeftCell="A1">
      <selection activeCell="O9" sqref="O9"/>
    </sheetView>
  </sheetViews>
  <sheetFormatPr defaultColWidth="9.00390625" defaultRowHeight="12.75"/>
  <cols>
    <col min="1" max="1" width="5.125" style="6" customWidth="1"/>
    <col min="2" max="2" width="15.75390625" style="6" customWidth="1"/>
    <col min="3" max="3" width="3.375" style="6" customWidth="1"/>
    <col min="4" max="4" width="6.00390625" style="6" customWidth="1"/>
    <col min="5" max="5" width="5.00390625" style="6" customWidth="1"/>
    <col min="6" max="20" width="4.125" style="6" customWidth="1"/>
    <col min="21" max="21" width="3.75390625" style="6" customWidth="1"/>
    <col min="22" max="22" width="3.25390625" style="6" customWidth="1"/>
    <col min="23" max="25" width="3.75390625" style="6" customWidth="1"/>
    <col min="26" max="26" width="3.25390625" style="6" customWidth="1"/>
    <col min="27" max="27" width="5.625" style="6" customWidth="1"/>
    <col min="28" max="29" width="3.625" style="6" customWidth="1"/>
    <col min="30" max="30" width="10.75390625" style="6" customWidth="1"/>
    <col min="31" max="32" width="9.125" style="6" customWidth="1"/>
    <col min="33" max="33" width="24.625" style="6" customWidth="1"/>
    <col min="34" max="34" width="9.125" style="6" customWidth="1"/>
    <col min="35" max="35" width="3.625" style="6" customWidth="1"/>
    <col min="36" max="38" width="3.00390625" style="6" customWidth="1"/>
    <col min="39" max="255" width="9.125" style="6" customWidth="1"/>
  </cols>
  <sheetData>
    <row r="1" spans="1:256" s="10" customFormat="1" ht="12.75">
      <c r="A1" s="249" t="s">
        <v>13</v>
      </c>
      <c r="B1" s="249"/>
      <c r="C1" s="249"/>
      <c r="D1" s="7"/>
      <c r="E1" s="250" t="s">
        <v>14</v>
      </c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 t="s">
        <v>15</v>
      </c>
      <c r="V1" s="250"/>
      <c r="W1" s="250"/>
      <c r="X1" s="250"/>
      <c r="Y1" s="250"/>
      <c r="Z1" s="250"/>
      <c r="AA1" s="251" t="s">
        <v>16</v>
      </c>
      <c r="AB1" s="251"/>
      <c r="AC1" s="248"/>
      <c r="AD1" s="248"/>
      <c r="AE1" s="246"/>
      <c r="AF1" s="246"/>
      <c r="AG1" s="246"/>
      <c r="AH1" s="246"/>
      <c r="AI1" s="8"/>
      <c r="AJ1" s="8"/>
      <c r="AK1" s="8"/>
      <c r="AL1" s="8"/>
      <c r="AM1" s="8"/>
      <c r="AN1" s="8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IV1"/>
    </row>
    <row r="2" spans="1:256" s="10" customFormat="1" ht="54.75" customHeight="1">
      <c r="A2" s="11" t="s">
        <v>17</v>
      </c>
      <c r="B2" s="11" t="s">
        <v>18</v>
      </c>
      <c r="C2" s="12"/>
      <c r="D2" s="13" t="s">
        <v>19</v>
      </c>
      <c r="E2" s="14" t="s">
        <v>20</v>
      </c>
      <c r="F2" s="15" t="s">
        <v>21</v>
      </c>
      <c r="G2" s="15" t="s">
        <v>22</v>
      </c>
      <c r="H2" s="15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28</v>
      </c>
      <c r="N2" s="15" t="s">
        <v>29</v>
      </c>
      <c r="O2" s="15" t="s">
        <v>30</v>
      </c>
      <c r="P2" s="15" t="s">
        <v>31</v>
      </c>
      <c r="Q2" s="15" t="s">
        <v>32</v>
      </c>
      <c r="R2" s="15" t="s">
        <v>33</v>
      </c>
      <c r="S2" s="15" t="s">
        <v>34</v>
      </c>
      <c r="T2" s="15" t="s">
        <v>35</v>
      </c>
      <c r="U2" s="16">
        <v>6</v>
      </c>
      <c r="V2" s="17">
        <v>5</v>
      </c>
      <c r="W2" s="17">
        <v>4</v>
      </c>
      <c r="X2" s="17">
        <v>3</v>
      </c>
      <c r="Y2" s="17">
        <v>2</v>
      </c>
      <c r="Z2" s="17">
        <v>1</v>
      </c>
      <c r="AA2" s="18" t="s">
        <v>36</v>
      </c>
      <c r="AB2" s="14" t="s">
        <v>37</v>
      </c>
      <c r="AC2" s="14" t="s">
        <v>38</v>
      </c>
      <c r="AD2" s="18" t="s">
        <v>39</v>
      </c>
      <c r="AE2" s="19"/>
      <c r="AG2" s="8"/>
      <c r="AH2" s="246"/>
      <c r="AI2" s="20"/>
      <c r="AJ2" s="21"/>
      <c r="AK2" s="21"/>
      <c r="AL2" s="21"/>
      <c r="AM2" s="8"/>
      <c r="AN2" s="8"/>
      <c r="AO2" s="8"/>
      <c r="AP2" s="8"/>
      <c r="AQ2" s="8"/>
      <c r="AR2" s="8"/>
      <c r="AS2" s="8"/>
      <c r="AT2" s="22" t="s">
        <v>40</v>
      </c>
      <c r="AU2" s="23" t="s">
        <v>41</v>
      </c>
      <c r="AV2" s="22" t="s">
        <v>42</v>
      </c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IV2"/>
    </row>
    <row r="3" spans="1:48" ht="12">
      <c r="A3" s="24">
        <v>1</v>
      </c>
      <c r="B3" s="25"/>
      <c r="C3" s="26"/>
      <c r="D3" s="27" t="s">
        <v>43</v>
      </c>
      <c r="E3" s="28">
        <v>3</v>
      </c>
      <c r="F3" s="28">
        <v>2</v>
      </c>
      <c r="G3" s="28">
        <v>3</v>
      </c>
      <c r="H3" s="28">
        <v>2</v>
      </c>
      <c r="I3" s="28"/>
      <c r="J3" s="28">
        <v>1</v>
      </c>
      <c r="K3" s="28">
        <v>2</v>
      </c>
      <c r="L3" s="28">
        <v>2</v>
      </c>
      <c r="M3" s="28">
        <v>3</v>
      </c>
      <c r="N3" s="28">
        <v>3</v>
      </c>
      <c r="O3" s="28">
        <v>2</v>
      </c>
      <c r="P3" s="28">
        <v>4</v>
      </c>
      <c r="Q3" s="28"/>
      <c r="R3" s="28"/>
      <c r="S3" s="28">
        <v>3</v>
      </c>
      <c r="T3" s="28"/>
      <c r="U3" s="29">
        <f aca="true" t="shared" si="0" ref="U3:Z12">COUNTIF($F3:$T3,U$2)</f>
        <v>0</v>
      </c>
      <c r="V3" s="30">
        <f t="shared" si="0"/>
        <v>0</v>
      </c>
      <c r="W3" s="30">
        <f t="shared" si="0"/>
        <v>1</v>
      </c>
      <c r="X3" s="30">
        <f t="shared" si="0"/>
        <v>4</v>
      </c>
      <c r="Y3" s="30">
        <f t="shared" si="0"/>
        <v>5</v>
      </c>
      <c r="Z3" s="30">
        <f t="shared" si="0"/>
        <v>1</v>
      </c>
      <c r="AA3" s="31">
        <f>Frekwencja!R3</f>
        <v>7</v>
      </c>
      <c r="AB3" s="28">
        <f>Frekwencja!S3</f>
        <v>0</v>
      </c>
      <c r="AC3" s="28">
        <f>Frekwencja!T3</f>
        <v>0</v>
      </c>
      <c r="AD3" s="32">
        <f aca="true" t="shared" si="1" ref="AD3:AD21">AVERAGE(F3:G3,I3:T3)</f>
        <v>2.5</v>
      </c>
      <c r="AE3" s="33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>
        <f aca="true" t="shared" si="2" ref="AT3:AT21">IF(Z3&gt;2,1,0)</f>
        <v>0</v>
      </c>
      <c r="AU3" s="35">
        <f aca="true" t="shared" si="3" ref="AU3:AU21">IF(Z3&lt;3,IF(Z3&gt;0,1,0),0)</f>
        <v>1</v>
      </c>
      <c r="AV3" s="35">
        <f aca="true" t="shared" si="4" ref="AV3:AV21">IF(Z3=0,1,0)</f>
        <v>0</v>
      </c>
    </row>
    <row r="4" spans="1:48" ht="12">
      <c r="A4" s="24">
        <v>2</v>
      </c>
      <c r="B4" s="25"/>
      <c r="C4" s="36"/>
      <c r="D4" s="27" t="s">
        <v>45</v>
      </c>
      <c r="E4" s="28">
        <v>5</v>
      </c>
      <c r="F4" s="28">
        <v>3</v>
      </c>
      <c r="G4" s="28">
        <v>4</v>
      </c>
      <c r="H4" s="28">
        <v>3</v>
      </c>
      <c r="I4" s="28"/>
      <c r="J4" s="28">
        <v>2</v>
      </c>
      <c r="K4" s="28">
        <v>2</v>
      </c>
      <c r="L4" s="28">
        <v>2</v>
      </c>
      <c r="M4" s="28">
        <v>2</v>
      </c>
      <c r="N4" s="28">
        <v>3</v>
      </c>
      <c r="O4" s="28">
        <v>3</v>
      </c>
      <c r="P4" s="28">
        <v>3</v>
      </c>
      <c r="Q4" s="28"/>
      <c r="R4" s="28"/>
      <c r="S4" s="28">
        <v>4</v>
      </c>
      <c r="T4" s="28"/>
      <c r="U4" s="29">
        <f t="shared" si="0"/>
        <v>0</v>
      </c>
      <c r="V4" s="30">
        <f t="shared" si="0"/>
        <v>0</v>
      </c>
      <c r="W4" s="30">
        <f t="shared" si="0"/>
        <v>2</v>
      </c>
      <c r="X4" s="30">
        <f t="shared" si="0"/>
        <v>5</v>
      </c>
      <c r="Y4" s="30">
        <f t="shared" si="0"/>
        <v>4</v>
      </c>
      <c r="Z4" s="30">
        <f t="shared" si="0"/>
        <v>0</v>
      </c>
      <c r="AA4" s="31">
        <f>Frekwencja!R4</f>
        <v>7</v>
      </c>
      <c r="AB4" s="28">
        <f>Frekwencja!S4</f>
        <v>0</v>
      </c>
      <c r="AC4" s="28">
        <f>Frekwencja!T4</f>
        <v>0</v>
      </c>
      <c r="AD4" s="37">
        <f t="shared" si="1"/>
        <v>2.8</v>
      </c>
      <c r="AE4" s="33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>
        <f t="shared" si="2"/>
        <v>0</v>
      </c>
      <c r="AU4" s="35">
        <f t="shared" si="3"/>
        <v>0</v>
      </c>
      <c r="AV4" s="35">
        <f t="shared" si="4"/>
        <v>1</v>
      </c>
    </row>
    <row r="5" spans="1:48" ht="12">
      <c r="A5" s="24">
        <v>3</v>
      </c>
      <c r="B5" s="25"/>
      <c r="C5" s="36"/>
      <c r="D5" s="27" t="s">
        <v>45</v>
      </c>
      <c r="E5" s="28">
        <v>3</v>
      </c>
      <c r="F5" s="28">
        <v>2</v>
      </c>
      <c r="G5" s="28">
        <v>4</v>
      </c>
      <c r="H5" s="28">
        <v>3</v>
      </c>
      <c r="I5" s="28"/>
      <c r="J5" s="28">
        <v>3</v>
      </c>
      <c r="K5" s="28">
        <v>2</v>
      </c>
      <c r="L5" s="28">
        <v>2</v>
      </c>
      <c r="M5" s="28">
        <v>3</v>
      </c>
      <c r="N5" s="28">
        <v>3</v>
      </c>
      <c r="O5" s="28">
        <v>2</v>
      </c>
      <c r="P5" s="28">
        <v>4</v>
      </c>
      <c r="Q5" s="28"/>
      <c r="R5" s="28"/>
      <c r="S5" s="28">
        <v>3</v>
      </c>
      <c r="T5" s="28"/>
      <c r="U5" s="29">
        <f t="shared" si="0"/>
        <v>0</v>
      </c>
      <c r="V5" s="30">
        <f t="shared" si="0"/>
        <v>0</v>
      </c>
      <c r="W5" s="30">
        <f t="shared" si="0"/>
        <v>2</v>
      </c>
      <c r="X5" s="30">
        <f t="shared" si="0"/>
        <v>5</v>
      </c>
      <c r="Y5" s="30">
        <f t="shared" si="0"/>
        <v>4</v>
      </c>
      <c r="Z5" s="30">
        <f t="shared" si="0"/>
        <v>0</v>
      </c>
      <c r="AA5" s="31">
        <f>Frekwencja!R5</f>
        <v>22</v>
      </c>
      <c r="AB5" s="28">
        <f>Frekwencja!S5</f>
        <v>1</v>
      </c>
      <c r="AC5" s="28">
        <f>Frekwencja!T5</f>
        <v>1</v>
      </c>
      <c r="AD5" s="37">
        <f t="shared" si="1"/>
        <v>2.8</v>
      </c>
      <c r="AE5" s="33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>
        <f t="shared" si="2"/>
        <v>0</v>
      </c>
      <c r="AU5" s="35">
        <f t="shared" si="3"/>
        <v>0</v>
      </c>
      <c r="AV5" s="35">
        <f t="shared" si="4"/>
        <v>1</v>
      </c>
    </row>
    <row r="6" spans="1:48" ht="12">
      <c r="A6" s="24">
        <v>4</v>
      </c>
      <c r="B6" s="25"/>
      <c r="C6" s="36"/>
      <c r="D6" s="38" t="s">
        <v>46</v>
      </c>
      <c r="E6" s="28">
        <v>5</v>
      </c>
      <c r="F6" s="28">
        <v>3</v>
      </c>
      <c r="G6" s="28">
        <v>5</v>
      </c>
      <c r="H6" s="28">
        <v>5</v>
      </c>
      <c r="I6" s="28"/>
      <c r="J6" s="28">
        <v>2</v>
      </c>
      <c r="K6" s="28">
        <v>3</v>
      </c>
      <c r="L6" s="28">
        <v>3</v>
      </c>
      <c r="M6" s="28">
        <v>3</v>
      </c>
      <c r="N6" s="28">
        <v>4</v>
      </c>
      <c r="O6" s="28">
        <v>3</v>
      </c>
      <c r="P6" s="28">
        <v>5</v>
      </c>
      <c r="Q6" s="28"/>
      <c r="R6" s="28"/>
      <c r="S6" s="28">
        <v>5</v>
      </c>
      <c r="T6" s="28"/>
      <c r="U6" s="29">
        <f t="shared" si="0"/>
        <v>0</v>
      </c>
      <c r="V6" s="30">
        <f t="shared" si="0"/>
        <v>4</v>
      </c>
      <c r="W6" s="30">
        <f t="shared" si="0"/>
        <v>1</v>
      </c>
      <c r="X6" s="30">
        <f t="shared" si="0"/>
        <v>5</v>
      </c>
      <c r="Y6" s="30">
        <f t="shared" si="0"/>
        <v>1</v>
      </c>
      <c r="Z6" s="30">
        <f t="shared" si="0"/>
        <v>0</v>
      </c>
      <c r="AA6" s="31">
        <f>Frekwencja!R6</f>
        <v>20</v>
      </c>
      <c r="AB6" s="28">
        <f>Frekwencja!S6</f>
        <v>0</v>
      </c>
      <c r="AC6" s="28">
        <f>Frekwencja!T6</f>
        <v>0</v>
      </c>
      <c r="AD6" s="37">
        <f t="shared" si="1"/>
        <v>3.6</v>
      </c>
      <c r="AE6" s="33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5">
        <f t="shared" si="2"/>
        <v>0</v>
      </c>
      <c r="AU6" s="35">
        <f t="shared" si="3"/>
        <v>0</v>
      </c>
      <c r="AV6" s="35">
        <f t="shared" si="4"/>
        <v>1</v>
      </c>
    </row>
    <row r="7" spans="1:48" ht="12.75">
      <c r="A7" s="24">
        <v>5</v>
      </c>
      <c r="B7" s="25"/>
      <c r="C7" s="36"/>
      <c r="D7" s="27" t="s">
        <v>46</v>
      </c>
      <c r="E7" s="28">
        <v>3</v>
      </c>
      <c r="F7" s="28">
        <v>2</v>
      </c>
      <c r="G7" s="28">
        <v>4</v>
      </c>
      <c r="H7" s="28">
        <v>4</v>
      </c>
      <c r="I7" s="28"/>
      <c r="J7" s="28">
        <v>2</v>
      </c>
      <c r="K7" s="28">
        <v>2</v>
      </c>
      <c r="L7" s="28">
        <v>3</v>
      </c>
      <c r="M7" s="28">
        <v>3</v>
      </c>
      <c r="N7" s="28">
        <v>3</v>
      </c>
      <c r="O7" s="28">
        <v>3</v>
      </c>
      <c r="P7" s="28">
        <v>3</v>
      </c>
      <c r="Q7" s="28"/>
      <c r="R7" s="28"/>
      <c r="S7" s="28">
        <v>3</v>
      </c>
      <c r="T7" s="28"/>
      <c r="U7" s="29">
        <f t="shared" si="0"/>
        <v>0</v>
      </c>
      <c r="V7" s="30">
        <f t="shared" si="0"/>
        <v>0</v>
      </c>
      <c r="W7" s="30">
        <f t="shared" si="0"/>
        <v>2</v>
      </c>
      <c r="X7" s="30">
        <f t="shared" si="0"/>
        <v>6</v>
      </c>
      <c r="Y7" s="30">
        <f t="shared" si="0"/>
        <v>3</v>
      </c>
      <c r="Z7" s="30">
        <f t="shared" si="0"/>
        <v>0</v>
      </c>
      <c r="AA7" s="31">
        <f>Frekwencja!R7</f>
        <v>15</v>
      </c>
      <c r="AB7" s="28">
        <f>Frekwencja!S7</f>
        <v>0</v>
      </c>
      <c r="AC7" s="28">
        <f>Frekwencja!T7</f>
        <v>0</v>
      </c>
      <c r="AD7" s="37">
        <f t="shared" si="1"/>
        <v>2.8</v>
      </c>
      <c r="AE7" s="33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5">
        <f t="shared" si="2"/>
        <v>0</v>
      </c>
      <c r="AU7" s="35">
        <f t="shared" si="3"/>
        <v>0</v>
      </c>
      <c r="AV7" s="35">
        <f t="shared" si="4"/>
        <v>1</v>
      </c>
    </row>
    <row r="8" spans="1:48" ht="12.75">
      <c r="A8" s="24">
        <v>6</v>
      </c>
      <c r="B8" s="25"/>
      <c r="C8" s="36"/>
      <c r="D8" s="38" t="s">
        <v>43</v>
      </c>
      <c r="E8" s="28">
        <v>4</v>
      </c>
      <c r="F8" s="28">
        <v>3</v>
      </c>
      <c r="G8" s="28">
        <v>5</v>
      </c>
      <c r="H8" s="28">
        <v>4</v>
      </c>
      <c r="I8" s="28"/>
      <c r="J8" s="28">
        <v>3</v>
      </c>
      <c r="K8" s="28">
        <v>3</v>
      </c>
      <c r="L8" s="28">
        <v>3</v>
      </c>
      <c r="M8" s="28">
        <v>3</v>
      </c>
      <c r="N8" s="28">
        <v>5</v>
      </c>
      <c r="O8" s="28">
        <v>4</v>
      </c>
      <c r="P8" s="28">
        <v>5</v>
      </c>
      <c r="Q8" s="28"/>
      <c r="R8" s="28"/>
      <c r="S8" s="28">
        <v>4</v>
      </c>
      <c r="T8" s="28"/>
      <c r="U8" s="29">
        <f t="shared" si="0"/>
        <v>0</v>
      </c>
      <c r="V8" s="30">
        <f t="shared" si="0"/>
        <v>3</v>
      </c>
      <c r="W8" s="30">
        <f t="shared" si="0"/>
        <v>3</v>
      </c>
      <c r="X8" s="30">
        <f t="shared" si="0"/>
        <v>5</v>
      </c>
      <c r="Y8" s="30">
        <f t="shared" si="0"/>
        <v>0</v>
      </c>
      <c r="Z8" s="30">
        <f t="shared" si="0"/>
        <v>0</v>
      </c>
      <c r="AA8" s="31">
        <f>Frekwencja!R8</f>
        <v>128</v>
      </c>
      <c r="AB8" s="28">
        <f>Frekwencja!S8</f>
        <v>0</v>
      </c>
      <c r="AC8" s="28">
        <f>Frekwencja!T8</f>
        <v>0</v>
      </c>
      <c r="AD8" s="37">
        <f t="shared" si="1"/>
        <v>3.8</v>
      </c>
      <c r="AE8" s="33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5">
        <f t="shared" si="2"/>
        <v>0</v>
      </c>
      <c r="AU8" s="35">
        <f t="shared" si="3"/>
        <v>0</v>
      </c>
      <c r="AV8" s="35">
        <f t="shared" si="4"/>
        <v>1</v>
      </c>
    </row>
    <row r="9" spans="1:48" ht="12.75">
      <c r="A9" s="24">
        <v>7</v>
      </c>
      <c r="B9" s="25"/>
      <c r="C9" s="36"/>
      <c r="D9" s="27" t="s">
        <v>46</v>
      </c>
      <c r="E9" s="28">
        <v>4</v>
      </c>
      <c r="F9" s="28">
        <v>3</v>
      </c>
      <c r="G9" s="28">
        <v>5</v>
      </c>
      <c r="H9" s="28">
        <v>5</v>
      </c>
      <c r="I9" s="28"/>
      <c r="J9" s="28">
        <v>2</v>
      </c>
      <c r="K9" s="28">
        <v>2</v>
      </c>
      <c r="L9" s="28">
        <v>2</v>
      </c>
      <c r="M9" s="28">
        <v>4</v>
      </c>
      <c r="N9" s="28">
        <v>3</v>
      </c>
      <c r="O9" s="28">
        <v>3</v>
      </c>
      <c r="P9" s="28">
        <v>4</v>
      </c>
      <c r="Q9" s="28"/>
      <c r="R9" s="28"/>
      <c r="S9" s="28">
        <v>4</v>
      </c>
      <c r="T9" s="28"/>
      <c r="U9" s="29">
        <f t="shared" si="0"/>
        <v>0</v>
      </c>
      <c r="V9" s="30">
        <f t="shared" si="0"/>
        <v>2</v>
      </c>
      <c r="W9" s="30">
        <f t="shared" si="0"/>
        <v>3</v>
      </c>
      <c r="X9" s="30">
        <f t="shared" si="0"/>
        <v>3</v>
      </c>
      <c r="Y9" s="30">
        <f t="shared" si="0"/>
        <v>3</v>
      </c>
      <c r="Z9" s="30">
        <f t="shared" si="0"/>
        <v>0</v>
      </c>
      <c r="AA9" s="31">
        <f>Frekwencja!R9</f>
        <v>8</v>
      </c>
      <c r="AB9" s="28">
        <f>Frekwencja!S9</f>
        <v>0</v>
      </c>
      <c r="AC9" s="28">
        <f>Frekwencja!T9</f>
        <v>0</v>
      </c>
      <c r="AD9" s="37">
        <f t="shared" si="1"/>
        <v>3.2</v>
      </c>
      <c r="AE9" s="33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5">
        <f t="shared" si="2"/>
        <v>0</v>
      </c>
      <c r="AU9" s="35">
        <f t="shared" si="3"/>
        <v>0</v>
      </c>
      <c r="AV9" s="35">
        <f t="shared" si="4"/>
        <v>1</v>
      </c>
    </row>
    <row r="10" spans="1:48" ht="12.75">
      <c r="A10" s="24">
        <v>8</v>
      </c>
      <c r="B10" s="25"/>
      <c r="C10" s="36"/>
      <c r="D10" s="27" t="s">
        <v>43</v>
      </c>
      <c r="E10" s="28">
        <v>3</v>
      </c>
      <c r="F10" s="28">
        <v>2</v>
      </c>
      <c r="G10" s="28">
        <v>3</v>
      </c>
      <c r="H10" s="28">
        <v>2</v>
      </c>
      <c r="I10" s="28"/>
      <c r="J10" s="28">
        <v>2</v>
      </c>
      <c r="K10" s="28">
        <v>1</v>
      </c>
      <c r="L10" s="28">
        <v>2</v>
      </c>
      <c r="M10" s="28">
        <v>3</v>
      </c>
      <c r="N10" s="28">
        <v>2</v>
      </c>
      <c r="O10" s="28">
        <v>3</v>
      </c>
      <c r="P10" s="28">
        <v>4</v>
      </c>
      <c r="Q10" s="28"/>
      <c r="R10" s="28"/>
      <c r="S10" s="28">
        <v>2</v>
      </c>
      <c r="T10" s="28"/>
      <c r="U10" s="29">
        <f t="shared" si="0"/>
        <v>0</v>
      </c>
      <c r="V10" s="30">
        <f t="shared" si="0"/>
        <v>0</v>
      </c>
      <c r="W10" s="30">
        <f t="shared" si="0"/>
        <v>1</v>
      </c>
      <c r="X10" s="30">
        <f t="shared" si="0"/>
        <v>3</v>
      </c>
      <c r="Y10" s="30">
        <f t="shared" si="0"/>
        <v>6</v>
      </c>
      <c r="Z10" s="30">
        <f t="shared" si="0"/>
        <v>1</v>
      </c>
      <c r="AA10" s="31">
        <f>Frekwencja!R10</f>
        <v>14</v>
      </c>
      <c r="AB10" s="28">
        <f>Frekwencja!S10</f>
        <v>0</v>
      </c>
      <c r="AC10" s="28">
        <f>Frekwencja!T10</f>
        <v>0</v>
      </c>
      <c r="AD10" s="37">
        <f t="shared" si="1"/>
        <v>2.4</v>
      </c>
      <c r="AE10" s="33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5">
        <f t="shared" si="2"/>
        <v>0</v>
      </c>
      <c r="AU10" s="35">
        <f t="shared" si="3"/>
        <v>1</v>
      </c>
      <c r="AV10" s="35">
        <f t="shared" si="4"/>
        <v>0</v>
      </c>
    </row>
    <row r="11" spans="1:48" ht="12.75">
      <c r="A11" s="24">
        <v>9</v>
      </c>
      <c r="B11" s="25"/>
      <c r="C11" s="36"/>
      <c r="D11" s="27" t="s">
        <v>55</v>
      </c>
      <c r="E11" s="28">
        <v>3</v>
      </c>
      <c r="F11" s="28">
        <v>2</v>
      </c>
      <c r="G11" s="28">
        <v>4</v>
      </c>
      <c r="H11" s="28"/>
      <c r="I11" s="28"/>
      <c r="J11" s="28">
        <v>3</v>
      </c>
      <c r="K11" s="28">
        <v>2</v>
      </c>
      <c r="L11" s="28">
        <v>2</v>
      </c>
      <c r="M11" s="28">
        <v>2</v>
      </c>
      <c r="N11" s="28">
        <v>3</v>
      </c>
      <c r="O11" s="28">
        <v>3</v>
      </c>
      <c r="P11" s="28">
        <v>3</v>
      </c>
      <c r="Q11" s="28"/>
      <c r="R11" s="28"/>
      <c r="S11" s="28">
        <v>3</v>
      </c>
      <c r="T11" s="28"/>
      <c r="U11" s="29">
        <f t="shared" si="0"/>
        <v>0</v>
      </c>
      <c r="V11" s="30">
        <f t="shared" si="0"/>
        <v>0</v>
      </c>
      <c r="W11" s="30">
        <f t="shared" si="0"/>
        <v>1</v>
      </c>
      <c r="X11" s="30">
        <f t="shared" si="0"/>
        <v>5</v>
      </c>
      <c r="Y11" s="30">
        <f t="shared" si="0"/>
        <v>4</v>
      </c>
      <c r="Z11" s="30">
        <f t="shared" si="0"/>
        <v>0</v>
      </c>
      <c r="AA11" s="31">
        <f>Frekwencja!R11</f>
        <v>1</v>
      </c>
      <c r="AB11" s="28">
        <f>Frekwencja!S11</f>
        <v>8</v>
      </c>
      <c r="AC11" s="28">
        <f>Frekwencja!T11</f>
        <v>1</v>
      </c>
      <c r="AD11" s="37">
        <f t="shared" si="1"/>
        <v>2.7</v>
      </c>
      <c r="AE11" s="33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5">
        <f t="shared" si="2"/>
        <v>0</v>
      </c>
      <c r="AU11" s="35">
        <f t="shared" si="3"/>
        <v>0</v>
      </c>
      <c r="AV11" s="35">
        <f t="shared" si="4"/>
        <v>1</v>
      </c>
    </row>
    <row r="12" spans="1:48" ht="13.5" thickBot="1">
      <c r="A12" s="39">
        <v>10</v>
      </c>
      <c r="B12" s="40"/>
      <c r="C12" s="36"/>
      <c r="D12" s="41" t="s">
        <v>46</v>
      </c>
      <c r="E12" s="42">
        <v>5</v>
      </c>
      <c r="F12" s="42">
        <v>2</v>
      </c>
      <c r="G12" s="42">
        <v>4</v>
      </c>
      <c r="H12" s="42">
        <v>3</v>
      </c>
      <c r="I12" s="42"/>
      <c r="J12" s="42">
        <v>2</v>
      </c>
      <c r="K12" s="42">
        <v>2</v>
      </c>
      <c r="L12" s="42">
        <v>3</v>
      </c>
      <c r="M12" s="42">
        <v>3</v>
      </c>
      <c r="N12" s="42">
        <v>3</v>
      </c>
      <c r="O12" s="42">
        <v>3</v>
      </c>
      <c r="P12" s="42">
        <v>3</v>
      </c>
      <c r="Q12" s="42"/>
      <c r="R12" s="42"/>
      <c r="S12" s="42">
        <v>5</v>
      </c>
      <c r="T12" s="42"/>
      <c r="U12" s="43">
        <f t="shared" si="0"/>
        <v>0</v>
      </c>
      <c r="V12" s="44">
        <f t="shared" si="0"/>
        <v>1</v>
      </c>
      <c r="W12" s="44">
        <f t="shared" si="0"/>
        <v>1</v>
      </c>
      <c r="X12" s="44">
        <f t="shared" si="0"/>
        <v>6</v>
      </c>
      <c r="Y12" s="44">
        <f t="shared" si="0"/>
        <v>3</v>
      </c>
      <c r="Z12" s="44">
        <f t="shared" si="0"/>
        <v>0</v>
      </c>
      <c r="AA12" s="45">
        <f>Frekwencja!R12</f>
        <v>2</v>
      </c>
      <c r="AB12" s="42">
        <f>Frekwencja!S12</f>
        <v>0</v>
      </c>
      <c r="AC12" s="42">
        <f>Frekwencja!T12</f>
        <v>0</v>
      </c>
      <c r="AD12" s="37">
        <f t="shared" si="1"/>
        <v>3</v>
      </c>
      <c r="AE12" s="33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5">
        <f t="shared" si="2"/>
        <v>0</v>
      </c>
      <c r="AU12" s="35">
        <f t="shared" si="3"/>
        <v>0</v>
      </c>
      <c r="AV12" s="35">
        <f t="shared" si="4"/>
        <v>1</v>
      </c>
    </row>
    <row r="13" spans="1:48" ht="12.75">
      <c r="A13" s="24">
        <v>11</v>
      </c>
      <c r="B13" s="25"/>
      <c r="C13" s="46"/>
      <c r="D13" s="27" t="s">
        <v>43</v>
      </c>
      <c r="E13" s="28">
        <v>4</v>
      </c>
      <c r="F13" s="28">
        <v>3</v>
      </c>
      <c r="G13" s="28">
        <v>4</v>
      </c>
      <c r="H13" s="28">
        <v>3</v>
      </c>
      <c r="I13" s="28"/>
      <c r="J13" s="28">
        <v>3</v>
      </c>
      <c r="K13" s="28">
        <v>2</v>
      </c>
      <c r="L13" s="28">
        <v>3</v>
      </c>
      <c r="M13" s="28">
        <v>4</v>
      </c>
      <c r="N13" s="28">
        <v>3</v>
      </c>
      <c r="O13" s="28">
        <v>4</v>
      </c>
      <c r="P13" s="28">
        <v>5</v>
      </c>
      <c r="Q13" s="28"/>
      <c r="R13" s="28"/>
      <c r="S13" s="28">
        <v>4</v>
      </c>
      <c r="T13" s="28"/>
      <c r="U13" s="29">
        <f aca="true" t="shared" si="5" ref="U13:Z21">COUNTIF($F13:$T13,U$2)</f>
        <v>0</v>
      </c>
      <c r="V13" s="30">
        <f t="shared" si="5"/>
        <v>1</v>
      </c>
      <c r="W13" s="30">
        <f t="shared" si="5"/>
        <v>4</v>
      </c>
      <c r="X13" s="30">
        <f t="shared" si="5"/>
        <v>5</v>
      </c>
      <c r="Y13" s="30">
        <f t="shared" si="5"/>
        <v>1</v>
      </c>
      <c r="Z13" s="30">
        <f t="shared" si="5"/>
        <v>0</v>
      </c>
      <c r="AA13" s="31">
        <f>Frekwencja!R13</f>
        <v>20</v>
      </c>
      <c r="AB13" s="28">
        <f>Frekwencja!S13</f>
        <v>0</v>
      </c>
      <c r="AC13" s="28">
        <f>Frekwencja!T13</f>
        <v>0</v>
      </c>
      <c r="AD13" s="32">
        <f t="shared" si="1"/>
        <v>3.5</v>
      </c>
      <c r="AE13" s="33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5">
        <f t="shared" si="2"/>
        <v>0</v>
      </c>
      <c r="AU13" s="35">
        <f t="shared" si="3"/>
        <v>0</v>
      </c>
      <c r="AV13" s="35">
        <f t="shared" si="4"/>
        <v>1</v>
      </c>
    </row>
    <row r="14" spans="1:48" ht="12.75">
      <c r="A14" s="24">
        <v>12</v>
      </c>
      <c r="B14" s="25"/>
      <c r="C14" s="36"/>
      <c r="D14" s="27" t="s">
        <v>46</v>
      </c>
      <c r="E14" s="28">
        <v>5</v>
      </c>
      <c r="F14" s="28">
        <v>4</v>
      </c>
      <c r="G14" s="28">
        <v>5</v>
      </c>
      <c r="H14" s="28">
        <v>2</v>
      </c>
      <c r="I14" s="28"/>
      <c r="J14" s="28">
        <v>4</v>
      </c>
      <c r="K14" s="28">
        <v>3</v>
      </c>
      <c r="L14" s="28">
        <v>4</v>
      </c>
      <c r="M14" s="28">
        <v>4</v>
      </c>
      <c r="N14" s="28">
        <v>4</v>
      </c>
      <c r="O14" s="28">
        <v>4</v>
      </c>
      <c r="P14" s="28">
        <v>5</v>
      </c>
      <c r="Q14" s="28"/>
      <c r="R14" s="28"/>
      <c r="S14" s="28">
        <v>6</v>
      </c>
      <c r="T14" s="28"/>
      <c r="U14" s="29">
        <f t="shared" si="5"/>
        <v>1</v>
      </c>
      <c r="V14" s="30">
        <f t="shared" si="5"/>
        <v>2</v>
      </c>
      <c r="W14" s="30">
        <f t="shared" si="5"/>
        <v>6</v>
      </c>
      <c r="X14" s="30">
        <f t="shared" si="5"/>
        <v>1</v>
      </c>
      <c r="Y14" s="30">
        <f t="shared" si="5"/>
        <v>1</v>
      </c>
      <c r="Z14" s="30">
        <f t="shared" si="5"/>
        <v>0</v>
      </c>
      <c r="AA14" s="31">
        <f>Frekwencja!R14</f>
        <v>64</v>
      </c>
      <c r="AB14" s="28">
        <f>Frekwencja!S14</f>
        <v>0</v>
      </c>
      <c r="AC14" s="28">
        <f>Frekwencja!T14</f>
        <v>0</v>
      </c>
      <c r="AD14" s="37">
        <f t="shared" si="1"/>
        <v>4.3</v>
      </c>
      <c r="AE14" s="33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5">
        <f t="shared" si="2"/>
        <v>0</v>
      </c>
      <c r="AU14" s="35">
        <f t="shared" si="3"/>
        <v>0</v>
      </c>
      <c r="AV14" s="35">
        <f t="shared" si="4"/>
        <v>1</v>
      </c>
    </row>
    <row r="15" spans="1:48" ht="12.75">
      <c r="A15" s="24">
        <v>13</v>
      </c>
      <c r="B15" s="25"/>
      <c r="C15" s="36"/>
      <c r="D15" s="27" t="s">
        <v>43</v>
      </c>
      <c r="E15" s="28">
        <v>4</v>
      </c>
      <c r="F15" s="28">
        <v>2</v>
      </c>
      <c r="G15" s="28">
        <v>3</v>
      </c>
      <c r="H15" s="28">
        <v>2</v>
      </c>
      <c r="I15" s="28"/>
      <c r="J15" s="28">
        <v>1</v>
      </c>
      <c r="K15" s="28">
        <v>2</v>
      </c>
      <c r="L15" s="28">
        <v>2</v>
      </c>
      <c r="M15" s="28">
        <v>2</v>
      </c>
      <c r="N15" s="28">
        <v>2</v>
      </c>
      <c r="O15" s="28">
        <v>2</v>
      </c>
      <c r="P15" s="28">
        <v>3</v>
      </c>
      <c r="Q15" s="28"/>
      <c r="R15" s="28"/>
      <c r="S15" s="28">
        <v>3</v>
      </c>
      <c r="T15" s="28"/>
      <c r="U15" s="29">
        <f t="shared" si="5"/>
        <v>0</v>
      </c>
      <c r="V15" s="30">
        <f t="shared" si="5"/>
        <v>0</v>
      </c>
      <c r="W15" s="30">
        <f t="shared" si="5"/>
        <v>0</v>
      </c>
      <c r="X15" s="30">
        <f t="shared" si="5"/>
        <v>3</v>
      </c>
      <c r="Y15" s="30">
        <f t="shared" si="5"/>
        <v>7</v>
      </c>
      <c r="Z15" s="30">
        <f t="shared" si="5"/>
        <v>1</v>
      </c>
      <c r="AA15" s="31">
        <f>Frekwencja!R15</f>
        <v>9</v>
      </c>
      <c r="AB15" s="28">
        <f>Frekwencja!S15</f>
        <v>0</v>
      </c>
      <c r="AC15" s="28">
        <f>Frekwencja!T15</f>
        <v>0</v>
      </c>
      <c r="AD15" s="37">
        <f t="shared" si="1"/>
        <v>2.2</v>
      </c>
      <c r="AE15" s="33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5">
        <f t="shared" si="2"/>
        <v>0</v>
      </c>
      <c r="AU15" s="35">
        <f t="shared" si="3"/>
        <v>1</v>
      </c>
      <c r="AV15" s="35">
        <f t="shared" si="4"/>
        <v>0</v>
      </c>
    </row>
    <row r="16" spans="1:48" ht="12.75">
      <c r="A16" s="24">
        <v>14</v>
      </c>
      <c r="B16" s="25"/>
      <c r="C16" s="36"/>
      <c r="D16" s="27" t="s">
        <v>46</v>
      </c>
      <c r="E16" s="28">
        <v>4</v>
      </c>
      <c r="F16" s="28">
        <v>2</v>
      </c>
      <c r="G16" s="28">
        <v>4</v>
      </c>
      <c r="H16" s="28">
        <v>3</v>
      </c>
      <c r="I16" s="28"/>
      <c r="J16" s="28">
        <v>2</v>
      </c>
      <c r="K16" s="28">
        <v>2</v>
      </c>
      <c r="L16" s="28">
        <v>2</v>
      </c>
      <c r="M16" s="28">
        <v>2</v>
      </c>
      <c r="N16" s="28">
        <v>3</v>
      </c>
      <c r="O16" s="28">
        <v>2</v>
      </c>
      <c r="P16" s="28">
        <v>3</v>
      </c>
      <c r="Q16" s="28"/>
      <c r="R16" s="28"/>
      <c r="S16" s="28">
        <v>4</v>
      </c>
      <c r="T16" s="28"/>
      <c r="U16" s="29">
        <f t="shared" si="5"/>
        <v>0</v>
      </c>
      <c r="V16" s="30">
        <f t="shared" si="5"/>
        <v>0</v>
      </c>
      <c r="W16" s="30">
        <f t="shared" si="5"/>
        <v>2</v>
      </c>
      <c r="X16" s="30">
        <f t="shared" si="5"/>
        <v>3</v>
      </c>
      <c r="Y16" s="30">
        <f t="shared" si="5"/>
        <v>6</v>
      </c>
      <c r="Z16" s="30">
        <f t="shared" si="5"/>
        <v>0</v>
      </c>
      <c r="AA16" s="31">
        <f>Frekwencja!R16</f>
        <v>35</v>
      </c>
      <c r="AB16" s="28">
        <f>Frekwencja!S16</f>
        <v>0</v>
      </c>
      <c r="AC16" s="28">
        <f>Frekwencja!T16</f>
        <v>0</v>
      </c>
      <c r="AD16" s="37">
        <f t="shared" si="1"/>
        <v>2.6</v>
      </c>
      <c r="AE16" s="33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5">
        <f t="shared" si="2"/>
        <v>0</v>
      </c>
      <c r="AU16" s="35">
        <f t="shared" si="3"/>
        <v>0</v>
      </c>
      <c r="AV16" s="35">
        <f t="shared" si="4"/>
        <v>1</v>
      </c>
    </row>
    <row r="17" spans="1:48" ht="12.75">
      <c r="A17" s="24">
        <v>15</v>
      </c>
      <c r="B17" s="25"/>
      <c r="C17" s="36"/>
      <c r="D17" s="27" t="s">
        <v>44</v>
      </c>
      <c r="E17" s="28">
        <v>5</v>
      </c>
      <c r="F17" s="28">
        <v>5</v>
      </c>
      <c r="G17" s="28">
        <v>5</v>
      </c>
      <c r="H17" s="28">
        <v>6</v>
      </c>
      <c r="I17" s="28"/>
      <c r="J17" s="28">
        <v>5</v>
      </c>
      <c r="K17" s="28">
        <v>5</v>
      </c>
      <c r="L17" s="28">
        <v>5</v>
      </c>
      <c r="M17" s="28">
        <v>5</v>
      </c>
      <c r="N17" s="28">
        <v>5</v>
      </c>
      <c r="O17" s="28">
        <v>5</v>
      </c>
      <c r="P17" s="28">
        <v>5</v>
      </c>
      <c r="Q17" s="28"/>
      <c r="R17" s="28"/>
      <c r="S17" s="28">
        <v>5</v>
      </c>
      <c r="T17" s="28"/>
      <c r="U17" s="29">
        <f t="shared" si="5"/>
        <v>1</v>
      </c>
      <c r="V17" s="30">
        <f t="shared" si="5"/>
        <v>10</v>
      </c>
      <c r="W17" s="30">
        <f t="shared" si="5"/>
        <v>0</v>
      </c>
      <c r="X17" s="30">
        <f t="shared" si="5"/>
        <v>0</v>
      </c>
      <c r="Y17" s="30">
        <f t="shared" si="5"/>
        <v>0</v>
      </c>
      <c r="Z17" s="30">
        <f t="shared" si="5"/>
        <v>0</v>
      </c>
      <c r="AA17" s="31">
        <f>Frekwencja!R17</f>
        <v>2</v>
      </c>
      <c r="AB17" s="28">
        <f>Frekwencja!S17</f>
        <v>0</v>
      </c>
      <c r="AC17" s="28">
        <f>Frekwencja!T17</f>
        <v>0</v>
      </c>
      <c r="AD17" s="37">
        <f t="shared" si="1"/>
        <v>5</v>
      </c>
      <c r="AE17" s="33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5">
        <f t="shared" si="2"/>
        <v>0</v>
      </c>
      <c r="AU17" s="35">
        <f t="shared" si="3"/>
        <v>0</v>
      </c>
      <c r="AV17" s="35">
        <f t="shared" si="4"/>
        <v>1</v>
      </c>
    </row>
    <row r="18" spans="1:48" ht="12.75">
      <c r="A18" s="24">
        <v>16</v>
      </c>
      <c r="B18" s="25"/>
      <c r="C18" s="36"/>
      <c r="D18" s="27" t="s">
        <v>46</v>
      </c>
      <c r="E18" s="28">
        <v>5</v>
      </c>
      <c r="F18" s="28">
        <v>4</v>
      </c>
      <c r="G18" s="28">
        <v>5</v>
      </c>
      <c r="H18" s="28">
        <v>5</v>
      </c>
      <c r="I18" s="28"/>
      <c r="J18" s="28">
        <v>4</v>
      </c>
      <c r="K18" s="28">
        <v>3</v>
      </c>
      <c r="L18" s="28">
        <v>3</v>
      </c>
      <c r="M18" s="28">
        <v>4</v>
      </c>
      <c r="N18" s="28">
        <v>4</v>
      </c>
      <c r="O18" s="28">
        <v>4</v>
      </c>
      <c r="P18" s="28">
        <v>5</v>
      </c>
      <c r="Q18" s="28"/>
      <c r="R18" s="28"/>
      <c r="S18" s="28">
        <v>6</v>
      </c>
      <c r="T18" s="28"/>
      <c r="U18" s="29">
        <f t="shared" si="5"/>
        <v>1</v>
      </c>
      <c r="V18" s="30">
        <f t="shared" si="5"/>
        <v>3</v>
      </c>
      <c r="W18" s="30">
        <f t="shared" si="5"/>
        <v>5</v>
      </c>
      <c r="X18" s="30">
        <f t="shared" si="5"/>
        <v>2</v>
      </c>
      <c r="Y18" s="30">
        <f t="shared" si="5"/>
        <v>0</v>
      </c>
      <c r="Z18" s="30">
        <f t="shared" si="5"/>
        <v>0</v>
      </c>
      <c r="AA18" s="31">
        <f>Frekwencja!R18</f>
        <v>2</v>
      </c>
      <c r="AB18" s="28">
        <f>Frekwencja!S18</f>
        <v>1</v>
      </c>
      <c r="AC18" s="28">
        <f>Frekwencja!T18</f>
        <v>0</v>
      </c>
      <c r="AD18" s="37">
        <f t="shared" si="1"/>
        <v>4.2</v>
      </c>
      <c r="AE18" s="33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5">
        <f t="shared" si="2"/>
        <v>0</v>
      </c>
      <c r="AU18" s="35">
        <f t="shared" si="3"/>
        <v>0</v>
      </c>
      <c r="AV18" s="35">
        <f t="shared" si="4"/>
        <v>1</v>
      </c>
    </row>
    <row r="19" spans="1:48" ht="12.75">
      <c r="A19" s="24">
        <v>17</v>
      </c>
      <c r="B19" s="25"/>
      <c r="C19" s="36"/>
      <c r="D19" s="27" t="s">
        <v>46</v>
      </c>
      <c r="E19" s="28">
        <v>4</v>
      </c>
      <c r="F19" s="28">
        <v>3</v>
      </c>
      <c r="G19" s="28">
        <v>5</v>
      </c>
      <c r="H19" s="28">
        <v>4</v>
      </c>
      <c r="I19" s="28"/>
      <c r="J19" s="28">
        <v>2</v>
      </c>
      <c r="K19" s="28">
        <v>3</v>
      </c>
      <c r="L19" s="28">
        <v>3</v>
      </c>
      <c r="M19" s="28">
        <v>3</v>
      </c>
      <c r="N19" s="28">
        <v>5</v>
      </c>
      <c r="O19" s="28">
        <v>3</v>
      </c>
      <c r="P19" s="28">
        <v>3</v>
      </c>
      <c r="Q19" s="28"/>
      <c r="R19" s="28"/>
      <c r="S19" s="28">
        <v>4</v>
      </c>
      <c r="T19" s="28"/>
      <c r="U19" s="29">
        <f t="shared" si="5"/>
        <v>0</v>
      </c>
      <c r="V19" s="30">
        <f t="shared" si="5"/>
        <v>2</v>
      </c>
      <c r="W19" s="30">
        <f t="shared" si="5"/>
        <v>2</v>
      </c>
      <c r="X19" s="30">
        <f t="shared" si="5"/>
        <v>6</v>
      </c>
      <c r="Y19" s="30">
        <f t="shared" si="5"/>
        <v>1</v>
      </c>
      <c r="Z19" s="30">
        <f t="shared" si="5"/>
        <v>0</v>
      </c>
      <c r="AA19" s="31">
        <f>Frekwencja!R19</f>
        <v>15</v>
      </c>
      <c r="AB19" s="28">
        <f>Frekwencja!S19</f>
        <v>0</v>
      </c>
      <c r="AC19" s="28">
        <f>Frekwencja!T19</f>
        <v>0</v>
      </c>
      <c r="AD19" s="37">
        <f t="shared" si="1"/>
        <v>3.4</v>
      </c>
      <c r="AE19" s="33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5">
        <f t="shared" si="2"/>
        <v>0</v>
      </c>
      <c r="AU19" s="35">
        <f t="shared" si="3"/>
        <v>0</v>
      </c>
      <c r="AV19" s="35">
        <f t="shared" si="4"/>
        <v>1</v>
      </c>
    </row>
    <row r="20" spans="1:48" ht="12.75">
      <c r="A20" s="24">
        <v>18</v>
      </c>
      <c r="B20" s="25"/>
      <c r="C20" s="36"/>
      <c r="D20" s="27" t="s">
        <v>46</v>
      </c>
      <c r="E20" s="28">
        <v>3</v>
      </c>
      <c r="F20" s="28">
        <v>2</v>
      </c>
      <c r="G20" s="28">
        <v>4</v>
      </c>
      <c r="H20" s="28">
        <v>3</v>
      </c>
      <c r="I20" s="28"/>
      <c r="J20" s="28">
        <v>3</v>
      </c>
      <c r="K20" s="28">
        <v>2</v>
      </c>
      <c r="L20" s="28">
        <v>2</v>
      </c>
      <c r="M20" s="28">
        <v>3</v>
      </c>
      <c r="N20" s="28">
        <v>3</v>
      </c>
      <c r="O20" s="28">
        <v>3</v>
      </c>
      <c r="P20" s="28">
        <v>3</v>
      </c>
      <c r="Q20" s="28"/>
      <c r="R20" s="28"/>
      <c r="S20" s="28">
        <v>4</v>
      </c>
      <c r="T20" s="28"/>
      <c r="U20" s="29">
        <f t="shared" si="5"/>
        <v>0</v>
      </c>
      <c r="V20" s="30">
        <f t="shared" si="5"/>
        <v>0</v>
      </c>
      <c r="W20" s="30">
        <f t="shared" si="5"/>
        <v>2</v>
      </c>
      <c r="X20" s="30">
        <f t="shared" si="5"/>
        <v>6</v>
      </c>
      <c r="Y20" s="30">
        <f t="shared" si="5"/>
        <v>3</v>
      </c>
      <c r="Z20" s="30">
        <f t="shared" si="5"/>
        <v>0</v>
      </c>
      <c r="AA20" s="31">
        <f>Frekwencja!R20</f>
        <v>51</v>
      </c>
      <c r="AB20" s="28">
        <f>Frekwencja!S20</f>
        <v>0</v>
      </c>
      <c r="AC20" s="28">
        <f>Frekwencja!T20</f>
        <v>0</v>
      </c>
      <c r="AD20" s="37">
        <f t="shared" si="1"/>
        <v>2.9</v>
      </c>
      <c r="AE20" s="33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5">
        <f t="shared" si="2"/>
        <v>0</v>
      </c>
      <c r="AU20" s="35">
        <f t="shared" si="3"/>
        <v>0</v>
      </c>
      <c r="AV20" s="35">
        <f t="shared" si="4"/>
        <v>1</v>
      </c>
    </row>
    <row r="21" spans="1:48" ht="12.75">
      <c r="A21" s="24">
        <v>19</v>
      </c>
      <c r="B21" s="25"/>
      <c r="C21" s="36"/>
      <c r="D21" s="27" t="s">
        <v>89</v>
      </c>
      <c r="E21" s="28">
        <v>3</v>
      </c>
      <c r="F21" s="28">
        <v>2</v>
      </c>
      <c r="G21" s="28">
        <v>3</v>
      </c>
      <c r="H21" s="28">
        <v>2</v>
      </c>
      <c r="I21" s="28"/>
      <c r="J21" s="28">
        <v>1</v>
      </c>
      <c r="K21" s="28">
        <v>2</v>
      </c>
      <c r="L21" s="28">
        <v>2</v>
      </c>
      <c r="M21" s="28">
        <v>2</v>
      </c>
      <c r="N21" s="28">
        <v>2</v>
      </c>
      <c r="O21" s="28">
        <v>2</v>
      </c>
      <c r="P21" s="28">
        <v>2</v>
      </c>
      <c r="Q21" s="28"/>
      <c r="R21" s="28"/>
      <c r="S21" s="28">
        <v>4</v>
      </c>
      <c r="T21" s="28"/>
      <c r="U21" s="29">
        <f t="shared" si="5"/>
        <v>0</v>
      </c>
      <c r="V21" s="30">
        <f t="shared" si="5"/>
        <v>0</v>
      </c>
      <c r="W21" s="30">
        <f t="shared" si="5"/>
        <v>1</v>
      </c>
      <c r="X21" s="30">
        <f t="shared" si="5"/>
        <v>1</v>
      </c>
      <c r="Y21" s="30">
        <f t="shared" si="5"/>
        <v>8</v>
      </c>
      <c r="Z21" s="30">
        <f t="shared" si="5"/>
        <v>1</v>
      </c>
      <c r="AA21" s="31">
        <f>Frekwencja!R21</f>
        <v>12</v>
      </c>
      <c r="AB21" s="28">
        <f>Frekwencja!S21</f>
        <v>0</v>
      </c>
      <c r="AC21" s="28">
        <f>Frekwencja!T21</f>
        <v>0</v>
      </c>
      <c r="AD21" s="37">
        <f t="shared" si="1"/>
        <v>2.2</v>
      </c>
      <c r="AE21" s="33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5">
        <f t="shared" si="2"/>
        <v>0</v>
      </c>
      <c r="AU21" s="35">
        <f t="shared" si="3"/>
        <v>1</v>
      </c>
      <c r="AV21" s="35">
        <f t="shared" si="4"/>
        <v>0</v>
      </c>
    </row>
    <row r="22" spans="1:45" ht="13.5" thickBot="1">
      <c r="A22" s="47"/>
      <c r="B22" s="47"/>
      <c r="C22" s="48"/>
      <c r="D22" s="48"/>
      <c r="E22" s="244" t="s">
        <v>47</v>
      </c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 t="s">
        <v>48</v>
      </c>
      <c r="V22" s="244"/>
      <c r="W22" s="244"/>
      <c r="X22" s="244"/>
      <c r="Y22" s="244"/>
      <c r="Z22" s="244"/>
      <c r="AA22" s="247">
        <f>SUM(AA3:AA21)</f>
        <v>434</v>
      </c>
      <c r="AB22" s="247">
        <f>SUM(AB3:AB21)</f>
        <v>10</v>
      </c>
      <c r="AC22" s="247">
        <f>SUM(AC3:AC21)</f>
        <v>2</v>
      </c>
      <c r="AD22" s="49" t="s">
        <v>39</v>
      </c>
      <c r="AE22" s="50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ht="12.75">
      <c r="A23" s="51">
        <f aca="true" t="shared" si="6" ref="A23:A28">C23/$C$29</f>
        <v>0.05555555555555555</v>
      </c>
      <c r="B23" s="52" t="s">
        <v>44</v>
      </c>
      <c r="C23" s="53">
        <f>COUNTIF($D$3:$D$21,"wz")</f>
        <v>1</v>
      </c>
      <c r="D23" s="54" t="s">
        <v>49</v>
      </c>
      <c r="E23" s="55">
        <f aca="true" t="shared" si="7" ref="E23:T23">COUNTIF(E$3:E$21,$U$2)</f>
        <v>0</v>
      </c>
      <c r="F23" s="55">
        <f t="shared" si="7"/>
        <v>0</v>
      </c>
      <c r="G23" s="55">
        <f t="shared" si="7"/>
        <v>0</v>
      </c>
      <c r="H23" s="55">
        <f t="shared" si="7"/>
        <v>1</v>
      </c>
      <c r="I23" s="55">
        <f t="shared" si="7"/>
        <v>0</v>
      </c>
      <c r="J23" s="55">
        <f t="shared" si="7"/>
        <v>0</v>
      </c>
      <c r="K23" s="55">
        <f t="shared" si="7"/>
        <v>0</v>
      </c>
      <c r="L23" s="55">
        <f t="shared" si="7"/>
        <v>0</v>
      </c>
      <c r="M23" s="55">
        <f t="shared" si="7"/>
        <v>0</v>
      </c>
      <c r="N23" s="55">
        <f t="shared" si="7"/>
        <v>0</v>
      </c>
      <c r="O23" s="55">
        <f t="shared" si="7"/>
        <v>0</v>
      </c>
      <c r="P23" s="55">
        <f t="shared" si="7"/>
        <v>0</v>
      </c>
      <c r="Q23" s="55">
        <f t="shared" si="7"/>
        <v>0</v>
      </c>
      <c r="R23" s="55">
        <f t="shared" si="7"/>
        <v>0</v>
      </c>
      <c r="S23" s="55">
        <f t="shared" si="7"/>
        <v>2</v>
      </c>
      <c r="T23" s="55">
        <f t="shared" si="7"/>
        <v>0</v>
      </c>
      <c r="U23" s="56">
        <f aca="true" t="shared" si="8" ref="U23:Z23">SUM(U3:U21)</f>
        <v>3</v>
      </c>
      <c r="V23" s="56">
        <f t="shared" si="8"/>
        <v>28</v>
      </c>
      <c r="W23" s="56">
        <f t="shared" si="8"/>
        <v>39</v>
      </c>
      <c r="X23" s="56">
        <f t="shared" si="8"/>
        <v>74</v>
      </c>
      <c r="Y23" s="56">
        <f t="shared" si="8"/>
        <v>60</v>
      </c>
      <c r="Z23" s="56">
        <f t="shared" si="8"/>
        <v>4</v>
      </c>
      <c r="AA23" s="247"/>
      <c r="AB23" s="247"/>
      <c r="AC23" s="247"/>
      <c r="AD23" s="49">
        <f>IF(SUM(E3:T21)&gt;0,AVERAGE(E3:G21,I3:O21,Q3:Q21,S3:T21),"0,00 ")</f>
        <v>3.168421052631579</v>
      </c>
      <c r="AE23" s="50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ht="12.75">
      <c r="A24" s="57">
        <f t="shared" si="6"/>
        <v>0.5</v>
      </c>
      <c r="B24" s="47" t="s">
        <v>46</v>
      </c>
      <c r="C24" s="58">
        <f>COUNTIF($D$3:$D$21,"bdb")</f>
        <v>9</v>
      </c>
      <c r="D24" s="59" t="s">
        <v>46</v>
      </c>
      <c r="E24" s="30">
        <f aca="true" t="shared" si="9" ref="E24:T24">COUNTIF(E$3:E$21,$V$2)</f>
        <v>6</v>
      </c>
      <c r="F24" s="30">
        <f t="shared" si="9"/>
        <v>1</v>
      </c>
      <c r="G24" s="30">
        <f t="shared" si="9"/>
        <v>7</v>
      </c>
      <c r="H24" s="30">
        <f t="shared" si="9"/>
        <v>3</v>
      </c>
      <c r="I24" s="30">
        <f t="shared" si="9"/>
        <v>0</v>
      </c>
      <c r="J24" s="30">
        <f t="shared" si="9"/>
        <v>1</v>
      </c>
      <c r="K24" s="30">
        <f t="shared" si="9"/>
        <v>1</v>
      </c>
      <c r="L24" s="30">
        <f t="shared" si="9"/>
        <v>1</v>
      </c>
      <c r="M24" s="30">
        <f t="shared" si="9"/>
        <v>1</v>
      </c>
      <c r="N24" s="30">
        <f t="shared" si="9"/>
        <v>3</v>
      </c>
      <c r="O24" s="30">
        <f t="shared" si="9"/>
        <v>1</v>
      </c>
      <c r="P24" s="30">
        <f t="shared" si="9"/>
        <v>6</v>
      </c>
      <c r="Q24" s="30">
        <f t="shared" si="9"/>
        <v>0</v>
      </c>
      <c r="R24" s="30">
        <f t="shared" si="9"/>
        <v>0</v>
      </c>
      <c r="S24" s="30">
        <f t="shared" si="9"/>
        <v>3</v>
      </c>
      <c r="T24" s="30">
        <f t="shared" si="9"/>
        <v>0</v>
      </c>
      <c r="U24" s="244" t="s">
        <v>50</v>
      </c>
      <c r="V24" s="244"/>
      <c r="W24" s="244"/>
      <c r="X24" s="244"/>
      <c r="Y24" s="244"/>
      <c r="Z24" s="30"/>
      <c r="AA24" s="244" t="s">
        <v>51</v>
      </c>
      <c r="AB24" s="244"/>
      <c r="AC24" s="244"/>
      <c r="AD24" s="60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ht="12.75">
      <c r="A25" s="57">
        <f t="shared" si="6"/>
        <v>0.2777777777777778</v>
      </c>
      <c r="B25" s="47" t="s">
        <v>43</v>
      </c>
      <c r="C25" s="58">
        <f>COUNTIF($D$3:$D$21,"db")</f>
        <v>5</v>
      </c>
      <c r="D25" s="59" t="s">
        <v>43</v>
      </c>
      <c r="E25" s="30">
        <f aca="true" t="shared" si="10" ref="E25:T25">COUNTIF(E$3:E$21,$W$2)</f>
        <v>6</v>
      </c>
      <c r="F25" s="30">
        <f t="shared" si="10"/>
        <v>2</v>
      </c>
      <c r="G25" s="30">
        <f t="shared" si="10"/>
        <v>8</v>
      </c>
      <c r="H25" s="30">
        <f t="shared" si="10"/>
        <v>3</v>
      </c>
      <c r="I25" s="30">
        <f t="shared" si="10"/>
        <v>0</v>
      </c>
      <c r="J25" s="30">
        <f t="shared" si="10"/>
        <v>2</v>
      </c>
      <c r="K25" s="30">
        <f t="shared" si="10"/>
        <v>0</v>
      </c>
      <c r="L25" s="30">
        <f t="shared" si="10"/>
        <v>1</v>
      </c>
      <c r="M25" s="30">
        <f t="shared" si="10"/>
        <v>4</v>
      </c>
      <c r="N25" s="30">
        <f t="shared" si="10"/>
        <v>3</v>
      </c>
      <c r="O25" s="30">
        <f t="shared" si="10"/>
        <v>4</v>
      </c>
      <c r="P25" s="30">
        <f t="shared" si="10"/>
        <v>4</v>
      </c>
      <c r="Q25" s="30">
        <f t="shared" si="10"/>
        <v>0</v>
      </c>
      <c r="R25" s="30">
        <f t="shared" si="10"/>
        <v>0</v>
      </c>
      <c r="S25" s="30">
        <f t="shared" si="10"/>
        <v>8</v>
      </c>
      <c r="T25" s="30">
        <f t="shared" si="10"/>
        <v>0</v>
      </c>
      <c r="U25" s="244" t="s">
        <v>52</v>
      </c>
      <c r="V25" s="244"/>
      <c r="W25" s="244"/>
      <c r="X25" s="244"/>
      <c r="Y25" s="244"/>
      <c r="Z25" s="30">
        <f>SUM(AV3:AV21)</f>
        <v>15</v>
      </c>
      <c r="AA25" s="245"/>
      <c r="AB25" s="245"/>
      <c r="AC25" s="245"/>
      <c r="AD25" s="60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ht="12.75">
      <c r="A26" s="57">
        <f t="shared" si="6"/>
        <v>0.1111111111111111</v>
      </c>
      <c r="B26" s="47" t="s">
        <v>45</v>
      </c>
      <c r="C26" s="58">
        <f>COUNTIF($D$3:$D$21,"pop")</f>
        <v>2</v>
      </c>
      <c r="D26" s="59" t="s">
        <v>53</v>
      </c>
      <c r="E26" s="30">
        <f aca="true" t="shared" si="11" ref="E26:T26">COUNTIF(E$3:E$21,$X$2)</f>
        <v>7</v>
      </c>
      <c r="F26" s="30">
        <f t="shared" si="11"/>
        <v>6</v>
      </c>
      <c r="G26" s="30">
        <f t="shared" si="11"/>
        <v>4</v>
      </c>
      <c r="H26" s="30">
        <f t="shared" si="11"/>
        <v>6</v>
      </c>
      <c r="I26" s="30">
        <f t="shared" si="11"/>
        <v>0</v>
      </c>
      <c r="J26" s="30">
        <f t="shared" si="11"/>
        <v>5</v>
      </c>
      <c r="K26" s="30">
        <f t="shared" si="11"/>
        <v>5</v>
      </c>
      <c r="L26" s="30">
        <f t="shared" si="11"/>
        <v>7</v>
      </c>
      <c r="M26" s="30">
        <f t="shared" si="11"/>
        <v>9</v>
      </c>
      <c r="N26" s="30">
        <f t="shared" si="11"/>
        <v>10</v>
      </c>
      <c r="O26" s="30">
        <f t="shared" si="11"/>
        <v>9</v>
      </c>
      <c r="P26" s="30">
        <f t="shared" si="11"/>
        <v>8</v>
      </c>
      <c r="Q26" s="30">
        <f t="shared" si="11"/>
        <v>0</v>
      </c>
      <c r="R26" s="30">
        <f t="shared" si="11"/>
        <v>0</v>
      </c>
      <c r="S26" s="30">
        <f t="shared" si="11"/>
        <v>5</v>
      </c>
      <c r="T26" s="30">
        <f t="shared" si="11"/>
        <v>0</v>
      </c>
      <c r="U26" s="244" t="s">
        <v>54</v>
      </c>
      <c r="V26" s="244"/>
      <c r="W26" s="244"/>
      <c r="X26" s="244"/>
      <c r="Y26" s="244"/>
      <c r="Z26" s="30">
        <f>SUM(AU3:AU21)</f>
        <v>4</v>
      </c>
      <c r="AA26" s="245"/>
      <c r="AB26" s="245"/>
      <c r="AC26" s="245"/>
      <c r="AD26" s="60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ht="12.75">
      <c r="A27" s="57">
        <f t="shared" si="6"/>
        <v>0.05555555555555555</v>
      </c>
      <c r="B27" s="47" t="s">
        <v>55</v>
      </c>
      <c r="C27" s="58">
        <f>COUNTIF($D$3:$D$21,"nieodp")</f>
        <v>1</v>
      </c>
      <c r="D27" s="59" t="s">
        <v>56</v>
      </c>
      <c r="E27" s="30">
        <f aca="true" t="shared" si="12" ref="E27:T27">COUNTIF(E$3:E$21,$Y$2)</f>
        <v>0</v>
      </c>
      <c r="F27" s="30">
        <f t="shared" si="12"/>
        <v>10</v>
      </c>
      <c r="G27" s="30">
        <f t="shared" si="12"/>
        <v>0</v>
      </c>
      <c r="H27" s="30">
        <f t="shared" si="12"/>
        <v>5</v>
      </c>
      <c r="I27" s="30">
        <f t="shared" si="12"/>
        <v>0</v>
      </c>
      <c r="J27" s="30">
        <f t="shared" si="12"/>
        <v>8</v>
      </c>
      <c r="K27" s="30">
        <f t="shared" si="12"/>
        <v>12</v>
      </c>
      <c r="L27" s="30">
        <f t="shared" si="12"/>
        <v>10</v>
      </c>
      <c r="M27" s="30">
        <f t="shared" si="12"/>
        <v>5</v>
      </c>
      <c r="N27" s="30">
        <f t="shared" si="12"/>
        <v>3</v>
      </c>
      <c r="O27" s="30">
        <f t="shared" si="12"/>
        <v>5</v>
      </c>
      <c r="P27" s="30">
        <f t="shared" si="12"/>
        <v>1</v>
      </c>
      <c r="Q27" s="30">
        <f t="shared" si="12"/>
        <v>0</v>
      </c>
      <c r="R27" s="30">
        <f t="shared" si="12"/>
        <v>0</v>
      </c>
      <c r="S27" s="30">
        <f t="shared" si="12"/>
        <v>1</v>
      </c>
      <c r="T27" s="30">
        <f t="shared" si="12"/>
        <v>0</v>
      </c>
      <c r="U27" s="244" t="s">
        <v>57</v>
      </c>
      <c r="V27" s="244"/>
      <c r="W27" s="244"/>
      <c r="X27" s="244"/>
      <c r="Y27" s="244"/>
      <c r="Z27" s="30">
        <f>SUM(AT3:AT21)</f>
        <v>0</v>
      </c>
      <c r="AA27" s="245"/>
      <c r="AB27" s="245"/>
      <c r="AC27" s="245"/>
      <c r="AD27" s="62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ht="12.75">
      <c r="A28" s="57">
        <f t="shared" si="6"/>
        <v>0</v>
      </c>
      <c r="B28" s="47" t="s">
        <v>58</v>
      </c>
      <c r="C28" s="58">
        <f>COUNTIF($D$3:$D$21,"ng")</f>
        <v>0</v>
      </c>
      <c r="D28" s="59" t="s">
        <v>59</v>
      </c>
      <c r="E28" s="30">
        <f aca="true" t="shared" si="13" ref="E28:T28">COUNTIF(E$3:E$21,$Z$2)</f>
        <v>0</v>
      </c>
      <c r="F28" s="30">
        <f t="shared" si="13"/>
        <v>0</v>
      </c>
      <c r="G28" s="30">
        <f t="shared" si="13"/>
        <v>0</v>
      </c>
      <c r="H28" s="30">
        <f t="shared" si="13"/>
        <v>0</v>
      </c>
      <c r="I28" s="30">
        <f t="shared" si="13"/>
        <v>0</v>
      </c>
      <c r="J28" s="30">
        <f t="shared" si="13"/>
        <v>3</v>
      </c>
      <c r="K28" s="30">
        <f t="shared" si="13"/>
        <v>1</v>
      </c>
      <c r="L28" s="30">
        <f t="shared" si="13"/>
        <v>0</v>
      </c>
      <c r="M28" s="30">
        <f t="shared" si="13"/>
        <v>0</v>
      </c>
      <c r="N28" s="30">
        <f t="shared" si="13"/>
        <v>0</v>
      </c>
      <c r="O28" s="30">
        <f t="shared" si="13"/>
        <v>0</v>
      </c>
      <c r="P28" s="30">
        <f t="shared" si="13"/>
        <v>0</v>
      </c>
      <c r="Q28" s="30">
        <f t="shared" si="13"/>
        <v>0</v>
      </c>
      <c r="R28" s="30">
        <f t="shared" si="13"/>
        <v>0</v>
      </c>
      <c r="S28" s="30">
        <f t="shared" si="13"/>
        <v>0</v>
      </c>
      <c r="T28" s="30">
        <f t="shared" si="13"/>
        <v>0</v>
      </c>
      <c r="U28" s="244" t="s">
        <v>60</v>
      </c>
      <c r="V28" s="244"/>
      <c r="W28" s="244"/>
      <c r="X28" s="244"/>
      <c r="Y28" s="244"/>
      <c r="Z28" s="48"/>
      <c r="AA28" s="245"/>
      <c r="AB28" s="245"/>
      <c r="AC28" s="245"/>
      <c r="AD28" s="60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ht="12.75">
      <c r="A29" s="47"/>
      <c r="B29" s="47"/>
      <c r="C29" s="58">
        <f>SUM(C23:C28)</f>
        <v>18</v>
      </c>
      <c r="D29" s="59" t="s">
        <v>61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61"/>
      <c r="V29" s="61"/>
      <c r="W29" s="61"/>
      <c r="X29" s="61"/>
      <c r="Y29" s="61"/>
      <c r="Z29" s="61"/>
      <c r="AA29" s="61"/>
      <c r="AB29" s="61"/>
      <c r="AC29" s="61"/>
      <c r="AD29" s="63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ht="12.75">
      <c r="A30" s="47"/>
      <c r="B30" s="47"/>
      <c r="C30" s="64"/>
      <c r="D30" s="64" t="s">
        <v>62</v>
      </c>
      <c r="E30" s="30">
        <f aca="true" t="shared" si="14" ref="E30:T30">IF(SUM(E3:E21)&gt;0,AVERAGE(E3:E21),"0,00")</f>
        <v>3.9473684210526314</v>
      </c>
      <c r="F30" s="30">
        <f t="shared" si="14"/>
        <v>2.6842105263157894</v>
      </c>
      <c r="G30" s="30">
        <f t="shared" si="14"/>
        <v>4.157894736842105</v>
      </c>
      <c r="H30" s="30">
        <f t="shared" si="14"/>
        <v>3.388888888888889</v>
      </c>
      <c r="I30" s="30" t="str">
        <f t="shared" si="14"/>
        <v>0,00</v>
      </c>
      <c r="J30" s="30">
        <f t="shared" si="14"/>
        <v>2.473684210526316</v>
      </c>
      <c r="K30" s="30">
        <f t="shared" si="14"/>
        <v>2.3684210526315788</v>
      </c>
      <c r="L30" s="30">
        <f t="shared" si="14"/>
        <v>2.6315789473684212</v>
      </c>
      <c r="M30" s="30">
        <f t="shared" si="14"/>
        <v>3.0526315789473686</v>
      </c>
      <c r="N30" s="30">
        <f t="shared" si="14"/>
        <v>3.3157894736842106</v>
      </c>
      <c r="O30" s="30">
        <f t="shared" si="14"/>
        <v>3.0526315789473686</v>
      </c>
      <c r="P30" s="30">
        <f t="shared" si="14"/>
        <v>3.789473684210526</v>
      </c>
      <c r="Q30" s="30" t="str">
        <f t="shared" si="14"/>
        <v>0,00</v>
      </c>
      <c r="R30" s="30" t="str">
        <f t="shared" si="14"/>
        <v>0,00</v>
      </c>
      <c r="S30" s="30">
        <f t="shared" si="14"/>
        <v>4</v>
      </c>
      <c r="T30" s="30" t="str">
        <f t="shared" si="14"/>
        <v>0,00</v>
      </c>
      <c r="U30" s="65"/>
      <c r="V30" s="65"/>
      <c r="W30" s="65"/>
      <c r="X30" s="65"/>
      <c r="Y30" s="65"/>
      <c r="Z30" s="65"/>
      <c r="AA30" s="65"/>
      <c r="AB30" s="65"/>
      <c r="AC30" s="65"/>
      <c r="AD30" s="63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/>
      <c r="Y31" s="34"/>
      <c r="Z31" s="34"/>
      <c r="AA31" s="34"/>
      <c r="AB31" s="34"/>
      <c r="AC31" s="34"/>
      <c r="AD31" s="66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ht="10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6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</sheetData>
  <sheetProtection/>
  <mergeCells count="22">
    <mergeCell ref="AC1:AD1"/>
    <mergeCell ref="AE1:AG1"/>
    <mergeCell ref="A1:C1"/>
    <mergeCell ref="E1:T1"/>
    <mergeCell ref="U1:Z1"/>
    <mergeCell ref="AA1:AB1"/>
    <mergeCell ref="U24:Y24"/>
    <mergeCell ref="AA24:AC24"/>
    <mergeCell ref="U25:Y25"/>
    <mergeCell ref="AA25:AC25"/>
    <mergeCell ref="AH1:AH2"/>
    <mergeCell ref="E22:T22"/>
    <mergeCell ref="U22:Z22"/>
    <mergeCell ref="AA22:AA23"/>
    <mergeCell ref="AB22:AB23"/>
    <mergeCell ref="AC22:AC23"/>
    <mergeCell ref="U28:Y28"/>
    <mergeCell ref="AA28:AC28"/>
    <mergeCell ref="U26:Y26"/>
    <mergeCell ref="AA26:AC26"/>
    <mergeCell ref="U27:Y27"/>
    <mergeCell ref="AA27:AC27"/>
  </mergeCells>
  <printOptions/>
  <pageMargins left="0.39375" right="0.31527777777777777" top="0.39375" bottom="0.19652777777777777" header="0.5118055555555556" footer="0.5118055555555556"/>
  <pageSetup horizontalDpi="300" verticalDpi="300" orientation="landscape" paperSize="9" scale="92" r:id="rId3"/>
  <colBreaks count="1" manualBreakCount="1">
    <brk id="3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="80" zoomScaleNormal="85" zoomScaleSheetLayoutView="80" zoomScalePageLayoutView="0" workbookViewId="0" topLeftCell="A1">
      <selection activeCell="AA31" sqref="AA31:AC31"/>
    </sheetView>
  </sheetViews>
  <sheetFormatPr defaultColWidth="9.00390625" defaultRowHeight="12.75"/>
  <cols>
    <col min="1" max="1" width="5.625" style="6" customWidth="1"/>
    <col min="2" max="2" width="16.25390625" style="6" customWidth="1"/>
    <col min="3" max="3" width="3.875" style="6" customWidth="1"/>
    <col min="4" max="4" width="5.00390625" style="6" customWidth="1"/>
    <col min="5" max="20" width="4.375" style="6" customWidth="1"/>
    <col min="21" max="21" width="3.625" style="6" customWidth="1"/>
    <col min="22" max="26" width="3.25390625" style="6" customWidth="1"/>
    <col min="27" max="27" width="6.375" style="6" customWidth="1"/>
    <col min="28" max="28" width="5.625" style="6" customWidth="1"/>
    <col min="29" max="29" width="5.25390625" style="6" customWidth="1"/>
    <col min="30" max="30" width="8.00390625" style="6" customWidth="1"/>
    <col min="31" max="31" width="9.125" style="6" customWidth="1"/>
    <col min="32" max="34" width="3.75390625" style="6" customWidth="1"/>
    <col min="35" max="238" width="9.125" style="6" customWidth="1"/>
  </cols>
  <sheetData>
    <row r="1" spans="1:36" ht="13.5" customHeight="1">
      <c r="A1" s="263" t="s">
        <v>63</v>
      </c>
      <c r="B1" s="263"/>
      <c r="C1" s="263"/>
      <c r="D1" s="68"/>
      <c r="E1" s="69"/>
      <c r="F1" s="263" t="s">
        <v>14</v>
      </c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4" t="s">
        <v>15</v>
      </c>
      <c r="V1" s="264"/>
      <c r="W1" s="264"/>
      <c r="X1" s="264"/>
      <c r="Y1" s="264"/>
      <c r="Z1" s="264"/>
      <c r="AA1" s="265" t="s">
        <v>16</v>
      </c>
      <c r="AB1" s="265"/>
      <c r="AC1" s="256"/>
      <c r="AD1" s="256"/>
      <c r="AE1" s="34"/>
      <c r="AF1" s="34"/>
      <c r="AG1" s="34"/>
      <c r="AH1" s="34"/>
      <c r="AI1" s="34"/>
      <c r="AJ1" s="34"/>
    </row>
    <row r="2" spans="1:40" ht="69.75" thickBot="1">
      <c r="A2" s="70" t="s">
        <v>17</v>
      </c>
      <c r="B2" s="70" t="s">
        <v>64</v>
      </c>
      <c r="C2" s="70"/>
      <c r="D2" s="71" t="s">
        <v>19</v>
      </c>
      <c r="E2" s="71" t="str">
        <f>'oceny I sem_'!E2</f>
        <v>religia</v>
      </c>
      <c r="F2" s="71" t="str">
        <f>'oceny I sem_'!F2</f>
        <v>j. polski</v>
      </c>
      <c r="G2" s="71" t="str">
        <f>'oceny I sem_'!G2</f>
        <v>j. niemiecki</v>
      </c>
      <c r="H2" s="71" t="str">
        <f>'oceny I sem_'!H2</f>
        <v>j. angielski</v>
      </c>
      <c r="I2" s="14" t="str">
        <f>'oceny I sem_'!I2</f>
        <v>wos</v>
      </c>
      <c r="J2" s="71" t="str">
        <f>'oceny I sem_'!J2</f>
        <v>historia</v>
      </c>
      <c r="K2" s="71" t="str">
        <f>'oceny I sem_'!K2</f>
        <v>matematyka</v>
      </c>
      <c r="L2" s="71" t="str">
        <f>'oceny I sem_'!L2</f>
        <v>geografia</v>
      </c>
      <c r="M2" s="71" t="str">
        <f>'oceny I sem_'!M2</f>
        <v>biologia</v>
      </c>
      <c r="N2" s="71" t="str">
        <f>'oceny I sem_'!N2</f>
        <v>fizyka</v>
      </c>
      <c r="O2" s="71" t="str">
        <f>'oceny I sem_'!O2</f>
        <v>chemia</v>
      </c>
      <c r="P2" s="71" t="str">
        <f>'oceny I sem_'!P2</f>
        <v>informatyka</v>
      </c>
      <c r="Q2" s="71" t="str">
        <f>'oceny I sem_'!Q2</f>
        <v>technika</v>
      </c>
      <c r="R2" s="71" t="str">
        <f>'oceny I sem_'!R2</f>
        <v>muzyka</v>
      </c>
      <c r="S2" s="14" t="str">
        <f>'oceny I sem_'!S2</f>
        <v>plastyka</v>
      </c>
      <c r="T2" s="71" t="str">
        <f>'oceny I sem_'!T2</f>
        <v>w-f</v>
      </c>
      <c r="U2" s="16">
        <v>6</v>
      </c>
      <c r="V2" s="17">
        <v>5</v>
      </c>
      <c r="W2" s="17">
        <v>4</v>
      </c>
      <c r="X2" s="17">
        <v>3</v>
      </c>
      <c r="Y2" s="17">
        <v>2</v>
      </c>
      <c r="Z2" s="72">
        <v>1</v>
      </c>
      <c r="AA2" s="71" t="s">
        <v>36</v>
      </c>
      <c r="AB2" s="71" t="s">
        <v>37</v>
      </c>
      <c r="AC2" s="71" t="s">
        <v>38</v>
      </c>
      <c r="AD2" s="73" t="s">
        <v>39</v>
      </c>
      <c r="AE2" s="34"/>
      <c r="AF2" s="34"/>
      <c r="AG2" s="34"/>
      <c r="AH2" s="34"/>
      <c r="AI2" s="74"/>
      <c r="AJ2" s="34"/>
      <c r="AL2" s="75" t="s">
        <v>65</v>
      </c>
      <c r="AM2" s="75" t="s">
        <v>54</v>
      </c>
      <c r="AN2" s="75" t="s">
        <v>66</v>
      </c>
    </row>
    <row r="3" spans="1:40" ht="13.5" thickBot="1">
      <c r="A3" s="239">
        <v>1</v>
      </c>
      <c r="B3" s="77">
        <f>'oceny I sem_'!B3</f>
        <v>0</v>
      </c>
      <c r="C3" s="78"/>
      <c r="D3" s="79"/>
      <c r="E3" s="80"/>
      <c r="F3" s="81"/>
      <c r="G3" s="82"/>
      <c r="H3" s="82"/>
      <c r="I3" s="28"/>
      <c r="J3" s="82"/>
      <c r="K3" s="82"/>
      <c r="L3" s="82"/>
      <c r="M3" s="82"/>
      <c r="N3" s="82"/>
      <c r="O3" s="82"/>
      <c r="P3" s="82"/>
      <c r="Q3" s="82"/>
      <c r="R3" s="82"/>
      <c r="S3" s="28"/>
      <c r="T3" s="83"/>
      <c r="U3" s="84">
        <f aca="true" t="shared" si="0" ref="U3:Z12">COUNTIF($F3:$T3,U$2)</f>
        <v>0</v>
      </c>
      <c r="V3" s="84">
        <f t="shared" si="0"/>
        <v>0</v>
      </c>
      <c r="W3" s="84">
        <f t="shared" si="0"/>
        <v>0</v>
      </c>
      <c r="X3" s="84">
        <f t="shared" si="0"/>
        <v>0</v>
      </c>
      <c r="Y3" s="84">
        <f t="shared" si="0"/>
        <v>0</v>
      </c>
      <c r="Z3" s="84">
        <f t="shared" si="0"/>
        <v>0</v>
      </c>
      <c r="AA3" s="85">
        <f>Frekwencja!AJ3</f>
        <v>7</v>
      </c>
      <c r="AB3" s="86">
        <f>Frekwencja!AK3</f>
        <v>0</v>
      </c>
      <c r="AC3" s="87">
        <f>Frekwencja!AL3</f>
        <v>0</v>
      </c>
      <c r="AD3" s="236" t="str">
        <f aca="true" t="shared" si="1" ref="AD3:AD24">IF(SUM(F3:G3,I3:T3)&gt;0,AVERAGE(F3:G3,I3:T3),"0,00")</f>
        <v>0,00</v>
      </c>
      <c r="AE3" s="34"/>
      <c r="AF3" s="34"/>
      <c r="AG3" s="34"/>
      <c r="AH3" s="34"/>
      <c r="AI3" s="34"/>
      <c r="AJ3" s="34"/>
      <c r="AL3" s="35">
        <f aca="true" t="shared" si="2" ref="AL3:AL24">IF(Z3=0,1,0)</f>
        <v>1</v>
      </c>
      <c r="AM3" s="35">
        <f aca="true" t="shared" si="3" ref="AM3:AM24">IF(Z3&lt;3,IF(Z3&gt;0,1,0),0)</f>
        <v>0</v>
      </c>
      <c r="AN3" s="35">
        <f aca="true" t="shared" si="4" ref="AN3:AN24">IF(Z3&gt;2,1,0)</f>
        <v>0</v>
      </c>
    </row>
    <row r="4" spans="1:40" ht="13.5" thickBot="1">
      <c r="A4" s="240">
        <v>2</v>
      </c>
      <c r="B4" s="89">
        <f>'oceny I sem_'!B4</f>
        <v>0</v>
      </c>
      <c r="C4" s="90"/>
      <c r="D4" s="91"/>
      <c r="E4" s="92"/>
      <c r="F4" s="93"/>
      <c r="G4" s="94"/>
      <c r="H4" s="94"/>
      <c r="I4" s="28"/>
      <c r="J4" s="94"/>
      <c r="K4" s="94"/>
      <c r="L4" s="94"/>
      <c r="M4" s="94"/>
      <c r="N4" s="94"/>
      <c r="O4" s="94"/>
      <c r="P4" s="94"/>
      <c r="Q4" s="94"/>
      <c r="R4" s="94"/>
      <c r="S4" s="28"/>
      <c r="T4" s="95"/>
      <c r="U4" s="84">
        <f t="shared" si="0"/>
        <v>0</v>
      </c>
      <c r="V4" s="84">
        <f t="shared" si="0"/>
        <v>0</v>
      </c>
      <c r="W4" s="84">
        <f t="shared" si="0"/>
        <v>0</v>
      </c>
      <c r="X4" s="84">
        <f t="shared" si="0"/>
        <v>0</v>
      </c>
      <c r="Y4" s="84">
        <f t="shared" si="0"/>
        <v>0</v>
      </c>
      <c r="Z4" s="84">
        <f t="shared" si="0"/>
        <v>0</v>
      </c>
      <c r="AA4" s="96">
        <f>Frekwencja!AJ4</f>
        <v>7</v>
      </c>
      <c r="AB4" s="84">
        <f>Frekwencja!AK4</f>
        <v>0</v>
      </c>
      <c r="AC4" s="97">
        <f>Frekwencja!AL4</f>
        <v>0</v>
      </c>
      <c r="AD4" s="236" t="str">
        <f t="shared" si="1"/>
        <v>0,00</v>
      </c>
      <c r="AE4" s="34"/>
      <c r="AF4" s="34"/>
      <c r="AG4" s="34"/>
      <c r="AH4" s="34"/>
      <c r="AI4" s="34"/>
      <c r="AJ4" s="34"/>
      <c r="AL4" s="35">
        <f t="shared" si="2"/>
        <v>1</v>
      </c>
      <c r="AM4" s="35">
        <f t="shared" si="3"/>
        <v>0</v>
      </c>
      <c r="AN4" s="35">
        <f t="shared" si="4"/>
        <v>0</v>
      </c>
    </row>
    <row r="5" spans="1:40" ht="13.5" thickBot="1">
      <c r="A5" s="240">
        <v>3</v>
      </c>
      <c r="B5" s="89">
        <f>'oceny I sem_'!B5</f>
        <v>0</v>
      </c>
      <c r="C5" s="90"/>
      <c r="D5" s="91"/>
      <c r="E5" s="92"/>
      <c r="F5" s="93"/>
      <c r="G5" s="94"/>
      <c r="H5" s="94"/>
      <c r="I5" s="28"/>
      <c r="J5" s="94"/>
      <c r="K5" s="94"/>
      <c r="L5" s="94"/>
      <c r="M5" s="94"/>
      <c r="N5" s="94"/>
      <c r="O5" s="94"/>
      <c r="P5" s="94"/>
      <c r="Q5" s="94"/>
      <c r="R5" s="94"/>
      <c r="S5" s="28"/>
      <c r="T5" s="95"/>
      <c r="U5" s="84">
        <f t="shared" si="0"/>
        <v>0</v>
      </c>
      <c r="V5" s="84">
        <f t="shared" si="0"/>
        <v>0</v>
      </c>
      <c r="W5" s="84">
        <f t="shared" si="0"/>
        <v>0</v>
      </c>
      <c r="X5" s="84">
        <f t="shared" si="0"/>
        <v>0</v>
      </c>
      <c r="Y5" s="84">
        <f t="shared" si="0"/>
        <v>0</v>
      </c>
      <c r="Z5" s="84">
        <f t="shared" si="0"/>
        <v>0</v>
      </c>
      <c r="AA5" s="96">
        <f>Frekwencja!AJ5</f>
        <v>22</v>
      </c>
      <c r="AB5" s="84">
        <f>Frekwencja!AK5</f>
        <v>1</v>
      </c>
      <c r="AC5" s="97">
        <f>Frekwencja!AL5</f>
        <v>1</v>
      </c>
      <c r="AD5" s="236" t="str">
        <f t="shared" si="1"/>
        <v>0,00</v>
      </c>
      <c r="AE5" s="34"/>
      <c r="AF5" s="34"/>
      <c r="AG5" s="34"/>
      <c r="AH5" s="34"/>
      <c r="AI5" s="34"/>
      <c r="AJ5" s="34"/>
      <c r="AL5" s="35">
        <f t="shared" si="2"/>
        <v>1</v>
      </c>
      <c r="AM5" s="35">
        <f t="shared" si="3"/>
        <v>0</v>
      </c>
      <c r="AN5" s="35">
        <f t="shared" si="4"/>
        <v>0</v>
      </c>
    </row>
    <row r="6" spans="1:40" ht="13.5" thickBot="1">
      <c r="A6" s="240">
        <v>4</v>
      </c>
      <c r="B6" s="89">
        <f>'oceny I sem_'!B6</f>
        <v>0</v>
      </c>
      <c r="C6" s="90"/>
      <c r="D6" s="91"/>
      <c r="E6" s="92"/>
      <c r="F6" s="93"/>
      <c r="G6" s="94"/>
      <c r="H6" s="94"/>
      <c r="I6" s="28"/>
      <c r="J6" s="94"/>
      <c r="K6" s="94"/>
      <c r="L6" s="94"/>
      <c r="M6" s="94"/>
      <c r="N6" s="94"/>
      <c r="O6" s="94"/>
      <c r="P6" s="94"/>
      <c r="Q6" s="94"/>
      <c r="R6" s="94"/>
      <c r="S6" s="28"/>
      <c r="T6" s="95"/>
      <c r="U6" s="84">
        <f t="shared" si="0"/>
        <v>0</v>
      </c>
      <c r="V6" s="84">
        <f t="shared" si="0"/>
        <v>0</v>
      </c>
      <c r="W6" s="84">
        <f t="shared" si="0"/>
        <v>0</v>
      </c>
      <c r="X6" s="84">
        <f t="shared" si="0"/>
        <v>0</v>
      </c>
      <c r="Y6" s="84">
        <f t="shared" si="0"/>
        <v>0</v>
      </c>
      <c r="Z6" s="84">
        <f t="shared" si="0"/>
        <v>0</v>
      </c>
      <c r="AA6" s="96">
        <f>Frekwencja!AJ6</f>
        <v>20</v>
      </c>
      <c r="AB6" s="84">
        <f>Frekwencja!AK6</f>
        <v>0</v>
      </c>
      <c r="AC6" s="97">
        <f>Frekwencja!AL6</f>
        <v>0</v>
      </c>
      <c r="AD6" s="236" t="str">
        <f t="shared" si="1"/>
        <v>0,00</v>
      </c>
      <c r="AE6" s="34"/>
      <c r="AF6" s="34"/>
      <c r="AG6" s="34"/>
      <c r="AH6" s="34"/>
      <c r="AI6" s="98"/>
      <c r="AJ6" s="34"/>
      <c r="AL6" s="35">
        <f t="shared" si="2"/>
        <v>1</v>
      </c>
      <c r="AM6" s="35">
        <f t="shared" si="3"/>
        <v>0</v>
      </c>
      <c r="AN6" s="35">
        <f t="shared" si="4"/>
        <v>0</v>
      </c>
    </row>
    <row r="7" spans="1:40" ht="13.5" thickBot="1">
      <c r="A7" s="240">
        <v>5</v>
      </c>
      <c r="B7" s="89">
        <f>'oceny I sem_'!B7</f>
        <v>0</v>
      </c>
      <c r="C7" s="90"/>
      <c r="D7" s="91"/>
      <c r="E7" s="92"/>
      <c r="F7" s="93"/>
      <c r="G7" s="94"/>
      <c r="H7" s="94"/>
      <c r="I7" s="28"/>
      <c r="J7" s="94"/>
      <c r="K7" s="94"/>
      <c r="L7" s="94"/>
      <c r="M7" s="94"/>
      <c r="N7" s="94"/>
      <c r="O7" s="94"/>
      <c r="P7" s="94"/>
      <c r="Q7" s="94"/>
      <c r="R7" s="94"/>
      <c r="S7" s="28"/>
      <c r="T7" s="95"/>
      <c r="U7" s="84">
        <f t="shared" si="0"/>
        <v>0</v>
      </c>
      <c r="V7" s="84">
        <f t="shared" si="0"/>
        <v>0</v>
      </c>
      <c r="W7" s="84">
        <f t="shared" si="0"/>
        <v>0</v>
      </c>
      <c r="X7" s="84">
        <f t="shared" si="0"/>
        <v>0</v>
      </c>
      <c r="Y7" s="84">
        <f t="shared" si="0"/>
        <v>0</v>
      </c>
      <c r="Z7" s="84">
        <f t="shared" si="0"/>
        <v>0</v>
      </c>
      <c r="AA7" s="96">
        <f>Frekwencja!AJ7</f>
        <v>15</v>
      </c>
      <c r="AB7" s="84">
        <f>Frekwencja!AK7</f>
        <v>0</v>
      </c>
      <c r="AC7" s="97">
        <f>Frekwencja!AL7</f>
        <v>0</v>
      </c>
      <c r="AD7" s="236" t="str">
        <f t="shared" si="1"/>
        <v>0,00</v>
      </c>
      <c r="AE7" s="34"/>
      <c r="AF7" s="34"/>
      <c r="AG7" s="34"/>
      <c r="AH7" s="34"/>
      <c r="AI7" s="34"/>
      <c r="AJ7" s="34"/>
      <c r="AL7" s="35">
        <f t="shared" si="2"/>
        <v>1</v>
      </c>
      <c r="AM7" s="35">
        <f t="shared" si="3"/>
        <v>0</v>
      </c>
      <c r="AN7" s="35">
        <f t="shared" si="4"/>
        <v>0</v>
      </c>
    </row>
    <row r="8" spans="1:40" ht="13.5" thickBot="1">
      <c r="A8" s="240">
        <v>6</v>
      </c>
      <c r="B8" s="89">
        <f>'oceny I sem_'!B8</f>
        <v>0</v>
      </c>
      <c r="C8" s="90"/>
      <c r="D8" s="91"/>
      <c r="E8" s="92"/>
      <c r="F8" s="93"/>
      <c r="G8" s="94"/>
      <c r="H8" s="94"/>
      <c r="I8" s="28"/>
      <c r="J8" s="94"/>
      <c r="K8" s="94"/>
      <c r="L8" s="94"/>
      <c r="M8" s="94"/>
      <c r="N8" s="94"/>
      <c r="O8" s="94"/>
      <c r="P8" s="94"/>
      <c r="Q8" s="94"/>
      <c r="R8" s="94"/>
      <c r="S8" s="28"/>
      <c r="T8" s="95"/>
      <c r="U8" s="84">
        <f t="shared" si="0"/>
        <v>0</v>
      </c>
      <c r="V8" s="84">
        <f t="shared" si="0"/>
        <v>0</v>
      </c>
      <c r="W8" s="84">
        <f t="shared" si="0"/>
        <v>0</v>
      </c>
      <c r="X8" s="84">
        <f t="shared" si="0"/>
        <v>0</v>
      </c>
      <c r="Y8" s="84">
        <f t="shared" si="0"/>
        <v>0</v>
      </c>
      <c r="Z8" s="84">
        <f t="shared" si="0"/>
        <v>0</v>
      </c>
      <c r="AA8" s="96">
        <f>Frekwencja!AJ8</f>
        <v>128</v>
      </c>
      <c r="AB8" s="84">
        <f>Frekwencja!AK8</f>
        <v>0</v>
      </c>
      <c r="AC8" s="97">
        <f>Frekwencja!AL8</f>
        <v>0</v>
      </c>
      <c r="AD8" s="236" t="str">
        <f t="shared" si="1"/>
        <v>0,00</v>
      </c>
      <c r="AE8" s="34"/>
      <c r="AF8" s="34"/>
      <c r="AG8" s="34"/>
      <c r="AH8" s="34"/>
      <c r="AI8" s="34"/>
      <c r="AJ8" s="34"/>
      <c r="AL8" s="35">
        <f t="shared" si="2"/>
        <v>1</v>
      </c>
      <c r="AM8" s="35">
        <f t="shared" si="3"/>
        <v>0</v>
      </c>
      <c r="AN8" s="35">
        <f t="shared" si="4"/>
        <v>0</v>
      </c>
    </row>
    <row r="9" spans="1:40" ht="13.5" thickBot="1">
      <c r="A9" s="240">
        <v>7</v>
      </c>
      <c r="B9" s="89">
        <f>'oceny I sem_'!B9</f>
        <v>0</v>
      </c>
      <c r="C9" s="90"/>
      <c r="D9" s="91"/>
      <c r="E9" s="92"/>
      <c r="F9" s="93"/>
      <c r="G9" s="94"/>
      <c r="H9" s="94"/>
      <c r="I9" s="28"/>
      <c r="J9" s="94"/>
      <c r="K9" s="94"/>
      <c r="L9" s="94"/>
      <c r="M9" s="94"/>
      <c r="N9" s="94"/>
      <c r="O9" s="94"/>
      <c r="P9" s="94"/>
      <c r="Q9" s="94"/>
      <c r="R9" s="94"/>
      <c r="S9" s="28"/>
      <c r="T9" s="95"/>
      <c r="U9" s="84">
        <f t="shared" si="0"/>
        <v>0</v>
      </c>
      <c r="V9" s="84">
        <f t="shared" si="0"/>
        <v>0</v>
      </c>
      <c r="W9" s="84">
        <f t="shared" si="0"/>
        <v>0</v>
      </c>
      <c r="X9" s="84">
        <f t="shared" si="0"/>
        <v>0</v>
      </c>
      <c r="Y9" s="84">
        <f t="shared" si="0"/>
        <v>0</v>
      </c>
      <c r="Z9" s="84">
        <f t="shared" si="0"/>
        <v>0</v>
      </c>
      <c r="AA9" s="96">
        <f>Frekwencja!AJ9</f>
        <v>8</v>
      </c>
      <c r="AB9" s="84">
        <f>Frekwencja!AK9</f>
        <v>0</v>
      </c>
      <c r="AC9" s="97">
        <f>Frekwencja!AL9</f>
        <v>0</v>
      </c>
      <c r="AD9" s="236" t="str">
        <f t="shared" si="1"/>
        <v>0,00</v>
      </c>
      <c r="AE9" s="34"/>
      <c r="AF9" s="34"/>
      <c r="AG9" s="34"/>
      <c r="AH9" s="34"/>
      <c r="AI9" s="34"/>
      <c r="AJ9" s="34"/>
      <c r="AL9" s="35">
        <f t="shared" si="2"/>
        <v>1</v>
      </c>
      <c r="AM9" s="35">
        <f t="shared" si="3"/>
        <v>0</v>
      </c>
      <c r="AN9" s="35">
        <f t="shared" si="4"/>
        <v>0</v>
      </c>
    </row>
    <row r="10" spans="1:40" ht="13.5" thickBot="1">
      <c r="A10" s="240">
        <v>8</v>
      </c>
      <c r="B10" s="89">
        <f>'oceny I sem_'!B10</f>
        <v>0</v>
      </c>
      <c r="C10" s="90"/>
      <c r="D10" s="91"/>
      <c r="E10" s="92"/>
      <c r="F10" s="93"/>
      <c r="G10" s="94"/>
      <c r="H10" s="94"/>
      <c r="I10" s="28"/>
      <c r="J10" s="94"/>
      <c r="K10" s="94"/>
      <c r="L10" s="94"/>
      <c r="M10" s="94"/>
      <c r="N10" s="94"/>
      <c r="O10" s="94"/>
      <c r="P10" s="94"/>
      <c r="Q10" s="94"/>
      <c r="R10" s="94"/>
      <c r="S10" s="28"/>
      <c r="T10" s="95"/>
      <c r="U10" s="84">
        <f t="shared" si="0"/>
        <v>0</v>
      </c>
      <c r="V10" s="84">
        <f t="shared" si="0"/>
        <v>0</v>
      </c>
      <c r="W10" s="84">
        <f t="shared" si="0"/>
        <v>0</v>
      </c>
      <c r="X10" s="84">
        <f t="shared" si="0"/>
        <v>0</v>
      </c>
      <c r="Y10" s="84">
        <f t="shared" si="0"/>
        <v>0</v>
      </c>
      <c r="Z10" s="84">
        <f t="shared" si="0"/>
        <v>0</v>
      </c>
      <c r="AA10" s="96">
        <f>Frekwencja!AJ10</f>
        <v>14</v>
      </c>
      <c r="AB10" s="84">
        <f>Frekwencja!AK10</f>
        <v>0</v>
      </c>
      <c r="AC10" s="97">
        <f>Frekwencja!AL10</f>
        <v>0</v>
      </c>
      <c r="AD10" s="236" t="str">
        <f t="shared" si="1"/>
        <v>0,00</v>
      </c>
      <c r="AE10" s="34"/>
      <c r="AF10" s="34"/>
      <c r="AG10" s="34"/>
      <c r="AH10" s="34"/>
      <c r="AI10" s="34"/>
      <c r="AJ10" s="34"/>
      <c r="AL10" s="35">
        <f t="shared" si="2"/>
        <v>1</v>
      </c>
      <c r="AM10" s="35">
        <f t="shared" si="3"/>
        <v>0</v>
      </c>
      <c r="AN10" s="35">
        <f t="shared" si="4"/>
        <v>0</v>
      </c>
    </row>
    <row r="11" spans="1:40" ht="13.5" thickBot="1">
      <c r="A11" s="240">
        <v>9</v>
      </c>
      <c r="B11" s="89">
        <f>'oceny I sem_'!B11</f>
        <v>0</v>
      </c>
      <c r="C11" s="90"/>
      <c r="D11" s="91"/>
      <c r="E11" s="92"/>
      <c r="F11" s="93"/>
      <c r="G11" s="94"/>
      <c r="H11" s="94"/>
      <c r="I11" s="28"/>
      <c r="J11" s="94"/>
      <c r="K11" s="94"/>
      <c r="L11" s="94"/>
      <c r="M11" s="94"/>
      <c r="N11" s="94"/>
      <c r="O11" s="94"/>
      <c r="P11" s="94"/>
      <c r="Q11" s="94"/>
      <c r="R11" s="94"/>
      <c r="S11" s="28"/>
      <c r="T11" s="95"/>
      <c r="U11" s="84">
        <f t="shared" si="0"/>
        <v>0</v>
      </c>
      <c r="V11" s="84">
        <f t="shared" si="0"/>
        <v>0</v>
      </c>
      <c r="W11" s="84">
        <f t="shared" si="0"/>
        <v>0</v>
      </c>
      <c r="X11" s="84">
        <f t="shared" si="0"/>
        <v>0</v>
      </c>
      <c r="Y11" s="84">
        <f t="shared" si="0"/>
        <v>0</v>
      </c>
      <c r="Z11" s="84">
        <f t="shared" si="0"/>
        <v>0</v>
      </c>
      <c r="AA11" s="96">
        <f>Frekwencja!AJ11</f>
        <v>1</v>
      </c>
      <c r="AB11" s="84">
        <f>Frekwencja!AK11</f>
        <v>8</v>
      </c>
      <c r="AC11" s="97">
        <f>Frekwencja!AL11</f>
        <v>1</v>
      </c>
      <c r="AD11" s="236" t="str">
        <f t="shared" si="1"/>
        <v>0,00</v>
      </c>
      <c r="AE11" s="34"/>
      <c r="AF11" s="34"/>
      <c r="AG11" s="34"/>
      <c r="AH11" s="34"/>
      <c r="AI11" s="34"/>
      <c r="AJ11" s="34"/>
      <c r="AL11" s="35">
        <f t="shared" si="2"/>
        <v>1</v>
      </c>
      <c r="AM11" s="35">
        <f t="shared" si="3"/>
        <v>0</v>
      </c>
      <c r="AN11" s="35">
        <f t="shared" si="4"/>
        <v>0</v>
      </c>
    </row>
    <row r="12" spans="1:40" ht="13.5" thickBot="1">
      <c r="A12" s="240">
        <v>10</v>
      </c>
      <c r="B12" s="225">
        <f>'oceny I sem_'!B12</f>
        <v>0</v>
      </c>
      <c r="C12" s="226"/>
      <c r="D12" s="227"/>
      <c r="E12" s="228"/>
      <c r="F12" s="229"/>
      <c r="G12" s="230"/>
      <c r="H12" s="230"/>
      <c r="I12" s="231"/>
      <c r="J12" s="230"/>
      <c r="K12" s="230"/>
      <c r="L12" s="230"/>
      <c r="M12" s="230"/>
      <c r="N12" s="230"/>
      <c r="O12" s="230"/>
      <c r="P12" s="230"/>
      <c r="Q12" s="230"/>
      <c r="R12" s="230"/>
      <c r="S12" s="231"/>
      <c r="T12" s="232"/>
      <c r="U12" s="216">
        <f t="shared" si="0"/>
        <v>0</v>
      </c>
      <c r="V12" s="214">
        <f t="shared" si="0"/>
        <v>0</v>
      </c>
      <c r="W12" s="214">
        <f t="shared" si="0"/>
        <v>0</v>
      </c>
      <c r="X12" s="214">
        <f t="shared" si="0"/>
        <v>0</v>
      </c>
      <c r="Y12" s="214">
        <f t="shared" si="0"/>
        <v>0</v>
      </c>
      <c r="Z12" s="214">
        <f t="shared" si="0"/>
        <v>0</v>
      </c>
      <c r="AA12" s="96">
        <f>Frekwencja!AJ12</f>
        <v>2</v>
      </c>
      <c r="AB12" s="84">
        <f>Frekwencja!AK12</f>
        <v>0</v>
      </c>
      <c r="AC12" s="97">
        <f>Frekwencja!AL12</f>
        <v>0</v>
      </c>
      <c r="AD12" s="236" t="str">
        <f t="shared" si="1"/>
        <v>0,00</v>
      </c>
      <c r="AE12" s="34"/>
      <c r="AF12" s="34"/>
      <c r="AG12" s="34"/>
      <c r="AH12" s="34"/>
      <c r="AI12" s="34"/>
      <c r="AJ12" s="34"/>
      <c r="AL12" s="35">
        <f t="shared" si="2"/>
        <v>1</v>
      </c>
      <c r="AM12" s="35">
        <f t="shared" si="3"/>
        <v>0</v>
      </c>
      <c r="AN12" s="35">
        <f t="shared" si="4"/>
        <v>0</v>
      </c>
    </row>
    <row r="13" spans="1:40" ht="13.5" thickBot="1">
      <c r="A13" s="240">
        <v>11</v>
      </c>
      <c r="B13" s="105">
        <f>'oceny I sem_'!B13</f>
        <v>0</v>
      </c>
      <c r="C13" s="106"/>
      <c r="D13" s="111"/>
      <c r="E13" s="107"/>
      <c r="F13" s="108"/>
      <c r="G13" s="109"/>
      <c r="H13" s="109"/>
      <c r="I13" s="217"/>
      <c r="J13" s="109"/>
      <c r="K13" s="109"/>
      <c r="L13" s="109"/>
      <c r="M13" s="109"/>
      <c r="N13" s="109"/>
      <c r="O13" s="109"/>
      <c r="P13" s="109"/>
      <c r="Q13" s="109"/>
      <c r="R13" s="109"/>
      <c r="S13" s="217"/>
      <c r="T13" s="110"/>
      <c r="U13" s="199">
        <f aca="true" t="shared" si="5" ref="U13:Z24">COUNTIF($F13:$T13,U$2)</f>
        <v>0</v>
      </c>
      <c r="V13" s="200">
        <f t="shared" si="5"/>
        <v>0</v>
      </c>
      <c r="W13" s="200">
        <f t="shared" si="5"/>
        <v>0</v>
      </c>
      <c r="X13" s="200">
        <f t="shared" si="5"/>
        <v>0</v>
      </c>
      <c r="Y13" s="200">
        <f t="shared" si="5"/>
        <v>0</v>
      </c>
      <c r="Z13" s="201">
        <f t="shared" si="5"/>
        <v>0</v>
      </c>
      <c r="AA13" s="96">
        <f>Frekwencja!AJ13</f>
        <v>20</v>
      </c>
      <c r="AB13" s="84">
        <f>Frekwencja!AK13</f>
        <v>0</v>
      </c>
      <c r="AC13" s="97">
        <f>Frekwencja!AL13</f>
        <v>0</v>
      </c>
      <c r="AD13" s="236" t="str">
        <f t="shared" si="1"/>
        <v>0,00</v>
      </c>
      <c r="AE13" s="34"/>
      <c r="AF13" s="34"/>
      <c r="AG13" s="34"/>
      <c r="AH13" s="34"/>
      <c r="AI13" s="34"/>
      <c r="AJ13" s="34"/>
      <c r="AL13" s="35">
        <f t="shared" si="2"/>
        <v>1</v>
      </c>
      <c r="AM13" s="35">
        <f t="shared" si="3"/>
        <v>0</v>
      </c>
      <c r="AN13" s="35">
        <f t="shared" si="4"/>
        <v>0</v>
      </c>
    </row>
    <row r="14" spans="1:40" ht="13.5" thickBot="1">
      <c r="A14" s="240">
        <v>12</v>
      </c>
      <c r="B14" s="89">
        <f>'oceny I sem_'!B14</f>
        <v>0</v>
      </c>
      <c r="C14" s="90"/>
      <c r="D14" s="91"/>
      <c r="E14" s="92"/>
      <c r="F14" s="93"/>
      <c r="G14" s="94"/>
      <c r="H14" s="94"/>
      <c r="I14" s="28"/>
      <c r="J14" s="94"/>
      <c r="K14" s="94"/>
      <c r="L14" s="94"/>
      <c r="M14" s="94"/>
      <c r="N14" s="94"/>
      <c r="O14" s="94"/>
      <c r="P14" s="94"/>
      <c r="Q14" s="94"/>
      <c r="R14" s="94"/>
      <c r="S14" s="28"/>
      <c r="T14" s="95"/>
      <c r="U14" s="84">
        <f t="shared" si="5"/>
        <v>0</v>
      </c>
      <c r="V14" s="84">
        <f t="shared" si="5"/>
        <v>0</v>
      </c>
      <c r="W14" s="84">
        <f t="shared" si="5"/>
        <v>0</v>
      </c>
      <c r="X14" s="84">
        <f t="shared" si="5"/>
        <v>0</v>
      </c>
      <c r="Y14" s="84">
        <f t="shared" si="5"/>
        <v>0</v>
      </c>
      <c r="Z14" s="97">
        <f t="shared" si="5"/>
        <v>0</v>
      </c>
      <c r="AA14" s="96">
        <f>Frekwencja!AJ14</f>
        <v>64</v>
      </c>
      <c r="AB14" s="84">
        <f>Frekwencja!AK14</f>
        <v>0</v>
      </c>
      <c r="AC14" s="97">
        <f>Frekwencja!AL14</f>
        <v>0</v>
      </c>
      <c r="AD14" s="236" t="str">
        <f t="shared" si="1"/>
        <v>0,00</v>
      </c>
      <c r="AE14" s="34"/>
      <c r="AF14" s="34"/>
      <c r="AG14" s="34"/>
      <c r="AH14" s="34"/>
      <c r="AI14" s="34"/>
      <c r="AJ14" s="34"/>
      <c r="AL14" s="35">
        <f t="shared" si="2"/>
        <v>1</v>
      </c>
      <c r="AM14" s="35">
        <f t="shared" si="3"/>
        <v>0</v>
      </c>
      <c r="AN14" s="35">
        <f t="shared" si="4"/>
        <v>0</v>
      </c>
    </row>
    <row r="15" spans="1:40" ht="13.5" thickBot="1">
      <c r="A15" s="240">
        <v>13</v>
      </c>
      <c r="B15" s="89">
        <f>'oceny I sem_'!B15</f>
        <v>0</v>
      </c>
      <c r="C15" s="90"/>
      <c r="D15" s="91"/>
      <c r="E15" s="92"/>
      <c r="F15" s="93"/>
      <c r="G15" s="94"/>
      <c r="H15" s="94"/>
      <c r="I15" s="28"/>
      <c r="J15" s="94"/>
      <c r="K15" s="94"/>
      <c r="L15" s="94"/>
      <c r="M15" s="94"/>
      <c r="N15" s="94"/>
      <c r="O15" s="94"/>
      <c r="P15" s="94"/>
      <c r="Q15" s="94"/>
      <c r="R15" s="94"/>
      <c r="S15" s="28"/>
      <c r="T15" s="95"/>
      <c r="U15" s="84">
        <f t="shared" si="5"/>
        <v>0</v>
      </c>
      <c r="V15" s="84">
        <f t="shared" si="5"/>
        <v>0</v>
      </c>
      <c r="W15" s="84">
        <f t="shared" si="5"/>
        <v>0</v>
      </c>
      <c r="X15" s="84">
        <f t="shared" si="5"/>
        <v>0</v>
      </c>
      <c r="Y15" s="84">
        <f t="shared" si="5"/>
        <v>0</v>
      </c>
      <c r="Z15" s="97">
        <f t="shared" si="5"/>
        <v>0</v>
      </c>
      <c r="AA15" s="96">
        <f>Frekwencja!AJ15</f>
        <v>9</v>
      </c>
      <c r="AB15" s="84">
        <f>Frekwencja!AK15</f>
        <v>0</v>
      </c>
      <c r="AC15" s="97">
        <f>Frekwencja!AL15</f>
        <v>0</v>
      </c>
      <c r="AD15" s="236" t="str">
        <f t="shared" si="1"/>
        <v>0,00</v>
      </c>
      <c r="AE15" s="34"/>
      <c r="AF15" s="34"/>
      <c r="AG15" s="34"/>
      <c r="AH15" s="34"/>
      <c r="AI15" s="34"/>
      <c r="AJ15" s="34"/>
      <c r="AL15" s="35">
        <f t="shared" si="2"/>
        <v>1</v>
      </c>
      <c r="AM15" s="35">
        <f t="shared" si="3"/>
        <v>0</v>
      </c>
      <c r="AN15" s="35">
        <f t="shared" si="4"/>
        <v>0</v>
      </c>
    </row>
    <row r="16" spans="1:40" ht="13.5" thickBot="1">
      <c r="A16" s="240">
        <v>14</v>
      </c>
      <c r="B16" s="89">
        <f>'oceny I sem_'!B16</f>
        <v>0</v>
      </c>
      <c r="C16" s="90"/>
      <c r="D16" s="91"/>
      <c r="E16" s="92"/>
      <c r="F16" s="93"/>
      <c r="G16" s="94"/>
      <c r="H16" s="94"/>
      <c r="I16" s="28"/>
      <c r="J16" s="94"/>
      <c r="K16" s="94"/>
      <c r="L16" s="94"/>
      <c r="M16" s="94"/>
      <c r="N16" s="94"/>
      <c r="O16" s="94"/>
      <c r="P16" s="94"/>
      <c r="Q16" s="94"/>
      <c r="R16" s="94"/>
      <c r="S16" s="28"/>
      <c r="T16" s="95"/>
      <c r="U16" s="84">
        <f t="shared" si="5"/>
        <v>0</v>
      </c>
      <c r="V16" s="84">
        <f t="shared" si="5"/>
        <v>0</v>
      </c>
      <c r="W16" s="84">
        <f t="shared" si="5"/>
        <v>0</v>
      </c>
      <c r="X16" s="84">
        <f t="shared" si="5"/>
        <v>0</v>
      </c>
      <c r="Y16" s="84">
        <f t="shared" si="5"/>
        <v>0</v>
      </c>
      <c r="Z16" s="97">
        <f t="shared" si="5"/>
        <v>0</v>
      </c>
      <c r="AA16" s="96">
        <f>Frekwencja!AJ16</f>
        <v>35</v>
      </c>
      <c r="AB16" s="84">
        <f>Frekwencja!AK16</f>
        <v>0</v>
      </c>
      <c r="AC16" s="97">
        <f>Frekwencja!AL16</f>
        <v>0</v>
      </c>
      <c r="AD16" s="236" t="str">
        <f t="shared" si="1"/>
        <v>0,00</v>
      </c>
      <c r="AE16" s="34"/>
      <c r="AF16" s="34"/>
      <c r="AG16" s="34"/>
      <c r="AH16" s="34"/>
      <c r="AI16" s="34"/>
      <c r="AJ16" s="34"/>
      <c r="AL16" s="35">
        <f t="shared" si="2"/>
        <v>1</v>
      </c>
      <c r="AM16" s="35">
        <f t="shared" si="3"/>
        <v>0</v>
      </c>
      <c r="AN16" s="35">
        <f t="shared" si="4"/>
        <v>0</v>
      </c>
    </row>
    <row r="17" spans="1:40" ht="13.5" thickBot="1">
      <c r="A17" s="240">
        <v>15</v>
      </c>
      <c r="B17" s="89">
        <f>'oceny I sem_'!B17</f>
        <v>0</v>
      </c>
      <c r="C17" s="90"/>
      <c r="D17" s="91"/>
      <c r="E17" s="92"/>
      <c r="F17" s="93"/>
      <c r="G17" s="94"/>
      <c r="H17" s="94"/>
      <c r="I17" s="28"/>
      <c r="J17" s="94"/>
      <c r="K17" s="94"/>
      <c r="L17" s="94"/>
      <c r="M17" s="94"/>
      <c r="N17" s="94"/>
      <c r="O17" s="94"/>
      <c r="P17" s="94"/>
      <c r="Q17" s="94"/>
      <c r="R17" s="94"/>
      <c r="S17" s="28"/>
      <c r="T17" s="95"/>
      <c r="U17" s="84">
        <f t="shared" si="5"/>
        <v>0</v>
      </c>
      <c r="V17" s="84">
        <f t="shared" si="5"/>
        <v>0</v>
      </c>
      <c r="W17" s="84">
        <f t="shared" si="5"/>
        <v>0</v>
      </c>
      <c r="X17" s="84">
        <f t="shared" si="5"/>
        <v>0</v>
      </c>
      <c r="Y17" s="84">
        <f t="shared" si="5"/>
        <v>0</v>
      </c>
      <c r="Z17" s="97">
        <f t="shared" si="5"/>
        <v>0</v>
      </c>
      <c r="AA17" s="96">
        <f>Frekwencja!AJ17</f>
        <v>2</v>
      </c>
      <c r="AB17" s="84">
        <f>Frekwencja!AK17</f>
        <v>0</v>
      </c>
      <c r="AC17" s="97">
        <f>Frekwencja!AL17</f>
        <v>0</v>
      </c>
      <c r="AD17" s="236" t="str">
        <f t="shared" si="1"/>
        <v>0,00</v>
      </c>
      <c r="AE17" s="34"/>
      <c r="AF17" s="34"/>
      <c r="AG17" s="34"/>
      <c r="AH17" s="34"/>
      <c r="AI17" s="34"/>
      <c r="AJ17" s="34"/>
      <c r="AL17" s="35">
        <f t="shared" si="2"/>
        <v>1</v>
      </c>
      <c r="AM17" s="35">
        <f t="shared" si="3"/>
        <v>0</v>
      </c>
      <c r="AN17" s="35">
        <f t="shared" si="4"/>
        <v>0</v>
      </c>
    </row>
    <row r="18" spans="1:40" ht="13.5" thickBot="1">
      <c r="A18" s="240">
        <v>16</v>
      </c>
      <c r="B18" s="89">
        <f>'oceny I sem_'!B18</f>
        <v>0</v>
      </c>
      <c r="C18" s="90"/>
      <c r="D18" s="91"/>
      <c r="E18" s="92"/>
      <c r="F18" s="93"/>
      <c r="G18" s="94"/>
      <c r="H18" s="94"/>
      <c r="I18" s="28"/>
      <c r="J18" s="94"/>
      <c r="K18" s="94"/>
      <c r="L18" s="94"/>
      <c r="M18" s="94"/>
      <c r="N18" s="94"/>
      <c r="O18" s="94"/>
      <c r="P18" s="94"/>
      <c r="Q18" s="94"/>
      <c r="R18" s="94"/>
      <c r="S18" s="28"/>
      <c r="T18" s="95"/>
      <c r="U18" s="84">
        <f t="shared" si="5"/>
        <v>0</v>
      </c>
      <c r="V18" s="84">
        <f t="shared" si="5"/>
        <v>0</v>
      </c>
      <c r="W18" s="84">
        <f t="shared" si="5"/>
        <v>0</v>
      </c>
      <c r="X18" s="84">
        <f t="shared" si="5"/>
        <v>0</v>
      </c>
      <c r="Y18" s="84">
        <f t="shared" si="5"/>
        <v>0</v>
      </c>
      <c r="Z18" s="97">
        <f t="shared" si="5"/>
        <v>0</v>
      </c>
      <c r="AA18" s="96">
        <f>Frekwencja!AJ18</f>
        <v>2</v>
      </c>
      <c r="AB18" s="84">
        <f>Frekwencja!AK18</f>
        <v>1</v>
      </c>
      <c r="AC18" s="97">
        <f>Frekwencja!AL18</f>
        <v>0</v>
      </c>
      <c r="AD18" s="236" t="str">
        <f t="shared" si="1"/>
        <v>0,00</v>
      </c>
      <c r="AE18" s="34"/>
      <c r="AF18" s="34"/>
      <c r="AG18" s="34"/>
      <c r="AH18" s="34"/>
      <c r="AI18" s="34"/>
      <c r="AJ18" s="34"/>
      <c r="AL18" s="35">
        <f t="shared" si="2"/>
        <v>1</v>
      </c>
      <c r="AM18" s="35">
        <f t="shared" si="3"/>
        <v>0</v>
      </c>
      <c r="AN18" s="35">
        <f t="shared" si="4"/>
        <v>0</v>
      </c>
    </row>
    <row r="19" spans="1:40" ht="13.5" thickBot="1">
      <c r="A19" s="240">
        <v>17</v>
      </c>
      <c r="B19" s="89">
        <f>'oceny I sem_'!B19</f>
        <v>0</v>
      </c>
      <c r="C19" s="90"/>
      <c r="D19" s="91"/>
      <c r="E19" s="92"/>
      <c r="F19" s="93"/>
      <c r="G19" s="94"/>
      <c r="H19" s="94"/>
      <c r="I19" s="28"/>
      <c r="J19" s="94"/>
      <c r="K19" s="94"/>
      <c r="L19" s="94"/>
      <c r="M19" s="94"/>
      <c r="N19" s="94"/>
      <c r="O19" s="94"/>
      <c r="P19" s="94"/>
      <c r="Q19" s="94"/>
      <c r="R19" s="94"/>
      <c r="S19" s="28"/>
      <c r="T19" s="95"/>
      <c r="U19" s="84">
        <f t="shared" si="5"/>
        <v>0</v>
      </c>
      <c r="V19" s="84">
        <f t="shared" si="5"/>
        <v>0</v>
      </c>
      <c r="W19" s="84">
        <f t="shared" si="5"/>
        <v>0</v>
      </c>
      <c r="X19" s="84">
        <f t="shared" si="5"/>
        <v>0</v>
      </c>
      <c r="Y19" s="84">
        <f t="shared" si="5"/>
        <v>0</v>
      </c>
      <c r="Z19" s="97">
        <f t="shared" si="5"/>
        <v>0</v>
      </c>
      <c r="AA19" s="96">
        <f>Frekwencja!AJ19</f>
        <v>15</v>
      </c>
      <c r="AB19" s="84">
        <f>Frekwencja!AK19</f>
        <v>0</v>
      </c>
      <c r="AC19" s="97">
        <f>Frekwencja!AL19</f>
        <v>0</v>
      </c>
      <c r="AD19" s="236" t="str">
        <f t="shared" si="1"/>
        <v>0,00</v>
      </c>
      <c r="AE19" s="34"/>
      <c r="AF19" s="34"/>
      <c r="AG19" s="34"/>
      <c r="AH19" s="34"/>
      <c r="AI19" s="34"/>
      <c r="AJ19" s="34"/>
      <c r="AL19" s="35">
        <f t="shared" si="2"/>
        <v>1</v>
      </c>
      <c r="AM19" s="35">
        <f t="shared" si="3"/>
        <v>0</v>
      </c>
      <c r="AN19" s="35">
        <f t="shared" si="4"/>
        <v>0</v>
      </c>
    </row>
    <row r="20" spans="1:40" ht="13.5" thickBot="1">
      <c r="A20" s="240">
        <v>18</v>
      </c>
      <c r="B20" s="89">
        <f>'oceny I sem_'!B20</f>
        <v>0</v>
      </c>
      <c r="C20" s="207"/>
      <c r="D20" s="208"/>
      <c r="E20" s="209"/>
      <c r="F20" s="210"/>
      <c r="G20" s="211"/>
      <c r="H20" s="211"/>
      <c r="I20" s="212"/>
      <c r="J20" s="211"/>
      <c r="K20" s="211"/>
      <c r="L20" s="211"/>
      <c r="M20" s="211"/>
      <c r="N20" s="211"/>
      <c r="O20" s="211"/>
      <c r="P20" s="211"/>
      <c r="Q20" s="211"/>
      <c r="R20" s="211"/>
      <c r="S20" s="212"/>
      <c r="T20" s="213"/>
      <c r="U20" s="216">
        <f t="shared" si="5"/>
        <v>0</v>
      </c>
      <c r="V20" s="214">
        <f t="shared" si="5"/>
        <v>0</v>
      </c>
      <c r="W20" s="214">
        <f t="shared" si="5"/>
        <v>0</v>
      </c>
      <c r="X20" s="214">
        <f t="shared" si="5"/>
        <v>0</v>
      </c>
      <c r="Y20" s="214">
        <f t="shared" si="5"/>
        <v>0</v>
      </c>
      <c r="Z20" s="215">
        <f t="shared" si="5"/>
        <v>0</v>
      </c>
      <c r="AA20" s="237">
        <f>Frekwencja!AJ20</f>
        <v>51</v>
      </c>
      <c r="AB20" s="84">
        <f>Frekwencja!AK20</f>
        <v>0</v>
      </c>
      <c r="AC20" s="238">
        <f>Frekwencja!AL20</f>
        <v>0</v>
      </c>
      <c r="AD20" s="236" t="str">
        <f t="shared" si="1"/>
        <v>0,00</v>
      </c>
      <c r="AE20" s="34"/>
      <c r="AF20" s="34"/>
      <c r="AG20" s="34"/>
      <c r="AH20" s="34"/>
      <c r="AI20" s="34"/>
      <c r="AJ20" s="34"/>
      <c r="AL20" s="35">
        <f t="shared" si="2"/>
        <v>1</v>
      </c>
      <c r="AM20" s="35">
        <f t="shared" si="3"/>
        <v>0</v>
      </c>
      <c r="AN20" s="35">
        <f t="shared" si="4"/>
        <v>0</v>
      </c>
    </row>
    <row r="21" spans="1:40" ht="13.5" thickBot="1">
      <c r="A21" s="240">
        <v>19</v>
      </c>
      <c r="B21" s="206">
        <f>'oceny I sem_'!B21</f>
        <v>0</v>
      </c>
      <c r="C21" s="218"/>
      <c r="D21" s="219"/>
      <c r="E21" s="220"/>
      <c r="F21" s="221"/>
      <c r="G21" s="222"/>
      <c r="H21" s="222"/>
      <c r="I21" s="223"/>
      <c r="J21" s="222"/>
      <c r="K21" s="222"/>
      <c r="L21" s="222"/>
      <c r="M21" s="222"/>
      <c r="N21" s="222"/>
      <c r="O21" s="222"/>
      <c r="P21" s="222"/>
      <c r="Q21" s="222"/>
      <c r="R21" s="222"/>
      <c r="S21" s="223"/>
      <c r="T21" s="224"/>
      <c r="U21" s="233">
        <f t="shared" si="5"/>
        <v>0</v>
      </c>
      <c r="V21" s="234">
        <f t="shared" si="5"/>
        <v>0</v>
      </c>
      <c r="W21" s="234">
        <f t="shared" si="5"/>
        <v>0</v>
      </c>
      <c r="X21" s="234">
        <f t="shared" si="5"/>
        <v>0</v>
      </c>
      <c r="Y21" s="234">
        <f t="shared" si="5"/>
        <v>0</v>
      </c>
      <c r="Z21" s="235">
        <f t="shared" si="5"/>
        <v>0</v>
      </c>
      <c r="AA21" s="237">
        <f>Frekwencja!AJ21</f>
        <v>12</v>
      </c>
      <c r="AB21" s="84">
        <f>Frekwencja!AK21</f>
        <v>0</v>
      </c>
      <c r="AC21" s="238">
        <f>Frekwencja!AL21</f>
        <v>0</v>
      </c>
      <c r="AD21" s="236" t="str">
        <f t="shared" si="1"/>
        <v>0,00</v>
      </c>
      <c r="AE21" s="34"/>
      <c r="AF21" s="34"/>
      <c r="AG21" s="34"/>
      <c r="AH21" s="34"/>
      <c r="AI21" s="34"/>
      <c r="AJ21" s="34"/>
      <c r="AL21" s="35">
        <f t="shared" si="2"/>
        <v>1</v>
      </c>
      <c r="AM21" s="35">
        <f t="shared" si="3"/>
        <v>0</v>
      </c>
      <c r="AN21" s="35">
        <f t="shared" si="4"/>
        <v>0</v>
      </c>
    </row>
    <row r="22" spans="1:40" ht="13.5" thickBot="1">
      <c r="A22" s="240">
        <v>20</v>
      </c>
      <c r="B22" s="89" t="e">
        <f>'oceny I sem_'!#REF!</f>
        <v>#REF!</v>
      </c>
      <c r="C22" s="106"/>
      <c r="D22" s="111"/>
      <c r="E22" s="107"/>
      <c r="F22" s="108"/>
      <c r="G22" s="109"/>
      <c r="H22" s="109"/>
      <c r="I22" s="217"/>
      <c r="J22" s="109"/>
      <c r="K22" s="109"/>
      <c r="L22" s="109"/>
      <c r="M22" s="109"/>
      <c r="N22" s="109"/>
      <c r="O22" s="109"/>
      <c r="P22" s="109"/>
      <c r="Q22" s="109"/>
      <c r="R22" s="109"/>
      <c r="S22" s="217"/>
      <c r="T22" s="110"/>
      <c r="U22" s="199">
        <f t="shared" si="5"/>
        <v>0</v>
      </c>
      <c r="V22" s="200">
        <f t="shared" si="5"/>
        <v>0</v>
      </c>
      <c r="W22" s="200">
        <f t="shared" si="5"/>
        <v>0</v>
      </c>
      <c r="X22" s="200">
        <f t="shared" si="5"/>
        <v>0</v>
      </c>
      <c r="Y22" s="200">
        <f t="shared" si="5"/>
        <v>0</v>
      </c>
      <c r="Z22" s="201">
        <f t="shared" si="5"/>
        <v>0</v>
      </c>
      <c r="AA22" s="199" t="e">
        <f>Frekwencja!#REF!</f>
        <v>#REF!</v>
      </c>
      <c r="AB22" s="200" t="e">
        <f>Frekwencja!#REF!</f>
        <v>#REF!</v>
      </c>
      <c r="AC22" s="201" t="e">
        <f>Frekwencja!#REF!</f>
        <v>#REF!</v>
      </c>
      <c r="AD22" s="236" t="str">
        <f t="shared" si="1"/>
        <v>0,00</v>
      </c>
      <c r="AE22" s="34"/>
      <c r="AF22" s="34"/>
      <c r="AG22" s="34"/>
      <c r="AH22" s="34"/>
      <c r="AI22" s="34"/>
      <c r="AJ22" s="34"/>
      <c r="AL22" s="35">
        <f t="shared" si="2"/>
        <v>1</v>
      </c>
      <c r="AM22" s="35">
        <f t="shared" si="3"/>
        <v>0</v>
      </c>
      <c r="AN22" s="35">
        <f t="shared" si="4"/>
        <v>0</v>
      </c>
    </row>
    <row r="23" spans="1:40" ht="13.5" thickBot="1">
      <c r="A23" s="240">
        <v>21</v>
      </c>
      <c r="B23" s="89" t="e">
        <f>'oceny I sem_'!#REF!</f>
        <v>#REF!</v>
      </c>
      <c r="C23" s="90"/>
      <c r="D23" s="91"/>
      <c r="E23" s="92"/>
      <c r="F23" s="93"/>
      <c r="G23" s="94"/>
      <c r="H23" s="94"/>
      <c r="I23" s="28"/>
      <c r="J23" s="94"/>
      <c r="K23" s="94"/>
      <c r="L23" s="94"/>
      <c r="M23" s="94"/>
      <c r="N23" s="94"/>
      <c r="O23" s="94"/>
      <c r="P23" s="94"/>
      <c r="Q23" s="94"/>
      <c r="R23" s="94"/>
      <c r="S23" s="28"/>
      <c r="T23" s="95"/>
      <c r="U23" s="84">
        <f t="shared" si="5"/>
        <v>0</v>
      </c>
      <c r="V23" s="84">
        <f t="shared" si="5"/>
        <v>0</v>
      </c>
      <c r="W23" s="84">
        <f t="shared" si="5"/>
        <v>0</v>
      </c>
      <c r="X23" s="84">
        <f t="shared" si="5"/>
        <v>0</v>
      </c>
      <c r="Y23" s="84">
        <f t="shared" si="5"/>
        <v>0</v>
      </c>
      <c r="Z23" s="97">
        <f t="shared" si="5"/>
        <v>0</v>
      </c>
      <c r="AA23" s="96" t="e">
        <f>Frekwencja!#REF!</f>
        <v>#REF!</v>
      </c>
      <c r="AB23" s="84" t="e">
        <f>Frekwencja!#REF!</f>
        <v>#REF!</v>
      </c>
      <c r="AC23" s="97" t="e">
        <f>Frekwencja!#REF!</f>
        <v>#REF!</v>
      </c>
      <c r="AD23" s="236" t="str">
        <f t="shared" si="1"/>
        <v>0,00</v>
      </c>
      <c r="AE23" s="34"/>
      <c r="AF23" s="34"/>
      <c r="AG23" s="34"/>
      <c r="AH23" s="34"/>
      <c r="AI23" s="34"/>
      <c r="AJ23" s="34"/>
      <c r="AL23" s="35">
        <f t="shared" si="2"/>
        <v>1</v>
      </c>
      <c r="AM23" s="35">
        <f t="shared" si="3"/>
        <v>0</v>
      </c>
      <c r="AN23" s="35">
        <f t="shared" si="4"/>
        <v>0</v>
      </c>
    </row>
    <row r="24" spans="1:40" ht="13.5" thickBot="1">
      <c r="A24" s="241">
        <v>22</v>
      </c>
      <c r="B24" s="205" t="e">
        <f>'oceny I sem_'!#REF!</f>
        <v>#REF!</v>
      </c>
      <c r="C24" s="112"/>
      <c r="D24" s="100"/>
      <c r="E24" s="242"/>
      <c r="F24" s="243"/>
      <c r="G24" s="101"/>
      <c r="H24" s="101"/>
      <c r="I24" s="42"/>
      <c r="J24" s="101"/>
      <c r="K24" s="101"/>
      <c r="L24" s="101"/>
      <c r="M24" s="101"/>
      <c r="N24" s="101"/>
      <c r="O24" s="101"/>
      <c r="P24" s="101"/>
      <c r="Q24" s="101"/>
      <c r="R24" s="101"/>
      <c r="S24" s="42"/>
      <c r="T24" s="102"/>
      <c r="U24" s="103">
        <f t="shared" si="5"/>
        <v>0</v>
      </c>
      <c r="V24" s="103">
        <f t="shared" si="5"/>
        <v>0</v>
      </c>
      <c r="W24" s="103">
        <f t="shared" si="5"/>
        <v>0</v>
      </c>
      <c r="X24" s="103">
        <f t="shared" si="5"/>
        <v>0</v>
      </c>
      <c r="Y24" s="103">
        <f t="shared" si="5"/>
        <v>0</v>
      </c>
      <c r="Z24" s="104">
        <f t="shared" si="5"/>
        <v>0</v>
      </c>
      <c r="AA24" s="202" t="e">
        <f>Frekwencja!#REF!</f>
        <v>#REF!</v>
      </c>
      <c r="AB24" s="203" t="e">
        <f>Frekwencja!#REF!</f>
        <v>#REF!</v>
      </c>
      <c r="AC24" s="204" t="e">
        <f>Frekwencja!#REF!</f>
        <v>#REF!</v>
      </c>
      <c r="AD24" s="236" t="str">
        <f t="shared" si="1"/>
        <v>0,00</v>
      </c>
      <c r="AE24" s="34"/>
      <c r="AF24" s="34"/>
      <c r="AG24" s="34"/>
      <c r="AH24" s="34"/>
      <c r="AI24" s="34"/>
      <c r="AJ24" s="34"/>
      <c r="AL24" s="35">
        <f t="shared" si="2"/>
        <v>1</v>
      </c>
      <c r="AM24" s="35">
        <f t="shared" si="3"/>
        <v>0</v>
      </c>
      <c r="AN24" s="35">
        <f t="shared" si="4"/>
        <v>0</v>
      </c>
    </row>
    <row r="25" spans="1:36" ht="13.5" thickBot="1">
      <c r="A25" s="34"/>
      <c r="B25" s="113"/>
      <c r="C25" s="114"/>
      <c r="D25" s="114"/>
      <c r="E25" s="114"/>
      <c r="F25" s="257" t="s">
        <v>67</v>
      </c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8" t="s">
        <v>48</v>
      </c>
      <c r="V25" s="258"/>
      <c r="W25" s="258"/>
      <c r="X25" s="258"/>
      <c r="Y25" s="258"/>
      <c r="Z25" s="258"/>
      <c r="AA25" s="259" t="e">
        <f>SUM(AA3:AA24)</f>
        <v>#REF!</v>
      </c>
      <c r="AB25" s="259" t="e">
        <f>SUM(AB3:AB24)</f>
        <v>#REF!</v>
      </c>
      <c r="AC25" s="259" t="e">
        <f>SUM(AC3:AC24)</f>
        <v>#REF!</v>
      </c>
      <c r="AD25" s="115" t="s">
        <v>39</v>
      </c>
      <c r="AE25" s="34"/>
      <c r="AF25" s="34"/>
      <c r="AG25" s="34"/>
      <c r="AH25" s="34"/>
      <c r="AI25" s="34"/>
      <c r="AJ25" s="34"/>
    </row>
    <row r="26" spans="1:36" ht="12" customHeight="1">
      <c r="A26" s="116" t="e">
        <f aca="true" t="shared" si="6" ref="A26:A31">C26/$C$32</f>
        <v>#DIV/0!</v>
      </c>
      <c r="B26" s="117" t="str">
        <f>'oceny I sem_'!B23</f>
        <v>wz</v>
      </c>
      <c r="C26" s="118">
        <f>COUNTIF($D$3:$D$23,"wz")</f>
        <v>0</v>
      </c>
      <c r="D26" s="119" t="s">
        <v>49</v>
      </c>
      <c r="E26" s="120">
        <f aca="true" t="shared" si="7" ref="E26:T26">COUNTIF(E$3:E$23,$U$2)</f>
        <v>0</v>
      </c>
      <c r="F26" s="120">
        <f t="shared" si="7"/>
        <v>0</v>
      </c>
      <c r="G26" s="120">
        <f t="shared" si="7"/>
        <v>0</v>
      </c>
      <c r="H26" s="120">
        <f t="shared" si="7"/>
        <v>0</v>
      </c>
      <c r="I26" s="120">
        <f t="shared" si="7"/>
        <v>0</v>
      </c>
      <c r="J26" s="120">
        <f t="shared" si="7"/>
        <v>0</v>
      </c>
      <c r="K26" s="120">
        <f t="shared" si="7"/>
        <v>0</v>
      </c>
      <c r="L26" s="120">
        <f t="shared" si="7"/>
        <v>0</v>
      </c>
      <c r="M26" s="120">
        <f t="shared" si="7"/>
        <v>0</v>
      </c>
      <c r="N26" s="120">
        <f t="shared" si="7"/>
        <v>0</v>
      </c>
      <c r="O26" s="120">
        <f t="shared" si="7"/>
        <v>0</v>
      </c>
      <c r="P26" s="120">
        <f t="shared" si="7"/>
        <v>0</v>
      </c>
      <c r="Q26" s="120">
        <f t="shared" si="7"/>
        <v>0</v>
      </c>
      <c r="R26" s="120">
        <f t="shared" si="7"/>
        <v>0</v>
      </c>
      <c r="S26" s="120">
        <f t="shared" si="7"/>
        <v>0</v>
      </c>
      <c r="T26" s="120">
        <f t="shared" si="7"/>
        <v>0</v>
      </c>
      <c r="U26" s="121">
        <f aca="true" t="shared" si="8" ref="U26:Z26">SUM(U3:U23)</f>
        <v>0</v>
      </c>
      <c r="V26" s="121">
        <f t="shared" si="8"/>
        <v>0</v>
      </c>
      <c r="W26" s="121">
        <f t="shared" si="8"/>
        <v>0</v>
      </c>
      <c r="X26" s="121">
        <f t="shared" si="8"/>
        <v>0</v>
      </c>
      <c r="Y26" s="121">
        <f t="shared" si="8"/>
        <v>0</v>
      </c>
      <c r="Z26" s="121">
        <f t="shared" si="8"/>
        <v>0</v>
      </c>
      <c r="AA26" s="259"/>
      <c r="AB26" s="259"/>
      <c r="AC26" s="259"/>
      <c r="AD26" s="122" t="str">
        <f>IF(SUM(E3:T24)&gt;0,AVERAGE(E3:T24),"0,00 ")</f>
        <v>0,00 </v>
      </c>
      <c r="AE26" s="34"/>
      <c r="AF26" s="34"/>
      <c r="AG26" s="34"/>
      <c r="AH26" s="34"/>
      <c r="AI26" s="34"/>
      <c r="AJ26" s="34"/>
    </row>
    <row r="27" spans="1:36" ht="12.75">
      <c r="A27" s="116" t="e">
        <f t="shared" si="6"/>
        <v>#DIV/0!</v>
      </c>
      <c r="B27" s="117" t="str">
        <f>'oceny I sem_'!B24</f>
        <v>bdb</v>
      </c>
      <c r="C27" s="118">
        <f>COUNTIF($D$3:$D$23,"bdb")</f>
        <v>0</v>
      </c>
      <c r="D27" s="123" t="s">
        <v>46</v>
      </c>
      <c r="E27" s="124">
        <f aca="true" t="shared" si="9" ref="E27:T27">COUNTIF(E$3:E$23,$V$2)</f>
        <v>0</v>
      </c>
      <c r="F27" s="124">
        <f t="shared" si="9"/>
        <v>0</v>
      </c>
      <c r="G27" s="124">
        <f t="shared" si="9"/>
        <v>0</v>
      </c>
      <c r="H27" s="124">
        <f t="shared" si="9"/>
        <v>0</v>
      </c>
      <c r="I27" s="124">
        <f t="shared" si="9"/>
        <v>0</v>
      </c>
      <c r="J27" s="124">
        <f t="shared" si="9"/>
        <v>0</v>
      </c>
      <c r="K27" s="124">
        <f t="shared" si="9"/>
        <v>0</v>
      </c>
      <c r="L27" s="124">
        <f t="shared" si="9"/>
        <v>0</v>
      </c>
      <c r="M27" s="124">
        <f t="shared" si="9"/>
        <v>0</v>
      </c>
      <c r="N27" s="124">
        <f t="shared" si="9"/>
        <v>0</v>
      </c>
      <c r="O27" s="124">
        <f t="shared" si="9"/>
        <v>0</v>
      </c>
      <c r="P27" s="124">
        <f t="shared" si="9"/>
        <v>0</v>
      </c>
      <c r="Q27" s="124">
        <f t="shared" si="9"/>
        <v>0</v>
      </c>
      <c r="R27" s="124">
        <f t="shared" si="9"/>
        <v>0</v>
      </c>
      <c r="S27" s="124">
        <f t="shared" si="9"/>
        <v>0</v>
      </c>
      <c r="T27" s="124">
        <f t="shared" si="9"/>
        <v>0</v>
      </c>
      <c r="U27" s="260" t="s">
        <v>50</v>
      </c>
      <c r="V27" s="260"/>
      <c r="W27" s="260"/>
      <c r="X27" s="260"/>
      <c r="Y27" s="260"/>
      <c r="Z27" s="125"/>
      <c r="AA27" s="261" t="s">
        <v>51</v>
      </c>
      <c r="AB27" s="261"/>
      <c r="AC27" s="261"/>
      <c r="AD27" s="113"/>
      <c r="AE27" s="34"/>
      <c r="AF27" s="34"/>
      <c r="AG27" s="34"/>
      <c r="AH27" s="34"/>
      <c r="AI27" s="34"/>
      <c r="AJ27" s="34"/>
    </row>
    <row r="28" spans="1:36" ht="12.75">
      <c r="A28" s="116" t="e">
        <f t="shared" si="6"/>
        <v>#DIV/0!</v>
      </c>
      <c r="B28" s="117" t="str">
        <f>'oceny I sem_'!B25</f>
        <v>db</v>
      </c>
      <c r="C28" s="118">
        <f>COUNTIF($D$3:$D$23,"db")</f>
        <v>0</v>
      </c>
      <c r="D28" s="123" t="s">
        <v>43</v>
      </c>
      <c r="E28" s="124">
        <f aca="true" t="shared" si="10" ref="E28:T28">COUNTIF(E$3:E$23,$W$2)</f>
        <v>0</v>
      </c>
      <c r="F28" s="124">
        <f t="shared" si="10"/>
        <v>0</v>
      </c>
      <c r="G28" s="124">
        <f t="shared" si="10"/>
        <v>0</v>
      </c>
      <c r="H28" s="124">
        <f t="shared" si="10"/>
        <v>0</v>
      </c>
      <c r="I28" s="124">
        <f t="shared" si="10"/>
        <v>0</v>
      </c>
      <c r="J28" s="124">
        <f t="shared" si="10"/>
        <v>0</v>
      </c>
      <c r="K28" s="124">
        <f t="shared" si="10"/>
        <v>0</v>
      </c>
      <c r="L28" s="124">
        <f t="shared" si="10"/>
        <v>0</v>
      </c>
      <c r="M28" s="124">
        <f t="shared" si="10"/>
        <v>0</v>
      </c>
      <c r="N28" s="124">
        <f t="shared" si="10"/>
        <v>0</v>
      </c>
      <c r="O28" s="124">
        <f t="shared" si="10"/>
        <v>0</v>
      </c>
      <c r="P28" s="124">
        <f t="shared" si="10"/>
        <v>0</v>
      </c>
      <c r="Q28" s="124">
        <f t="shared" si="10"/>
        <v>0</v>
      </c>
      <c r="R28" s="124">
        <f t="shared" si="10"/>
        <v>0</v>
      </c>
      <c r="S28" s="124">
        <f t="shared" si="10"/>
        <v>0</v>
      </c>
      <c r="T28" s="124">
        <f t="shared" si="10"/>
        <v>0</v>
      </c>
      <c r="U28" s="254" t="s">
        <v>65</v>
      </c>
      <c r="V28" s="254"/>
      <c r="W28" s="254"/>
      <c r="X28" s="254"/>
      <c r="Y28" s="254"/>
      <c r="Z28" s="126">
        <f>SUM(AL3:AL24)</f>
        <v>22</v>
      </c>
      <c r="AA28" s="262"/>
      <c r="AB28" s="262"/>
      <c r="AC28" s="262"/>
      <c r="AD28" s="113"/>
      <c r="AE28" s="34"/>
      <c r="AF28" s="34"/>
      <c r="AG28" s="34"/>
      <c r="AH28" s="34"/>
      <c r="AI28" s="34"/>
      <c r="AJ28" s="34"/>
    </row>
    <row r="29" spans="1:36" ht="12.75">
      <c r="A29" s="116" t="e">
        <f t="shared" si="6"/>
        <v>#DIV/0!</v>
      </c>
      <c r="B29" s="117" t="str">
        <f>'oceny I sem_'!B26</f>
        <v>pop</v>
      </c>
      <c r="C29" s="118">
        <f>COUNTIF($D$3:$D$23,"pop")</f>
        <v>0</v>
      </c>
      <c r="D29" s="123" t="s">
        <v>53</v>
      </c>
      <c r="E29" s="124">
        <f aca="true" t="shared" si="11" ref="E29:T29">COUNTIF(E$3:E$23,$X$2)</f>
        <v>0</v>
      </c>
      <c r="F29" s="124">
        <f t="shared" si="11"/>
        <v>0</v>
      </c>
      <c r="G29" s="124">
        <f t="shared" si="11"/>
        <v>0</v>
      </c>
      <c r="H29" s="124">
        <f t="shared" si="11"/>
        <v>0</v>
      </c>
      <c r="I29" s="124">
        <f t="shared" si="11"/>
        <v>0</v>
      </c>
      <c r="J29" s="124">
        <f t="shared" si="11"/>
        <v>0</v>
      </c>
      <c r="K29" s="124">
        <f t="shared" si="11"/>
        <v>0</v>
      </c>
      <c r="L29" s="124">
        <f t="shared" si="11"/>
        <v>0</v>
      </c>
      <c r="M29" s="124">
        <f t="shared" si="11"/>
        <v>0</v>
      </c>
      <c r="N29" s="124">
        <f t="shared" si="11"/>
        <v>0</v>
      </c>
      <c r="O29" s="124">
        <f t="shared" si="11"/>
        <v>0</v>
      </c>
      <c r="P29" s="124">
        <f t="shared" si="11"/>
        <v>0</v>
      </c>
      <c r="Q29" s="124">
        <f t="shared" si="11"/>
        <v>0</v>
      </c>
      <c r="R29" s="124">
        <f t="shared" si="11"/>
        <v>0</v>
      </c>
      <c r="S29" s="124">
        <f t="shared" si="11"/>
        <v>0</v>
      </c>
      <c r="T29" s="124">
        <f t="shared" si="11"/>
        <v>0</v>
      </c>
      <c r="U29" s="254" t="s">
        <v>54</v>
      </c>
      <c r="V29" s="254"/>
      <c r="W29" s="254"/>
      <c r="X29" s="254"/>
      <c r="Y29" s="254"/>
      <c r="Z29" s="127">
        <f>SUM(AM3:AM24)</f>
        <v>0</v>
      </c>
      <c r="AA29" s="255"/>
      <c r="AB29" s="255"/>
      <c r="AC29" s="255"/>
      <c r="AD29" s="113"/>
      <c r="AE29" s="34"/>
      <c r="AF29" s="34"/>
      <c r="AG29" s="34"/>
      <c r="AH29" s="34"/>
      <c r="AI29" s="34"/>
      <c r="AJ29" s="34"/>
    </row>
    <row r="30" spans="1:36" ht="12.75">
      <c r="A30" s="116" t="e">
        <f t="shared" si="6"/>
        <v>#DIV/0!</v>
      </c>
      <c r="B30" s="117" t="str">
        <f>'oceny I sem_'!B27</f>
        <v>nieodp</v>
      </c>
      <c r="C30" s="118">
        <f>COUNTIF($D$3:$D$23,"nieodp")</f>
        <v>0</v>
      </c>
      <c r="D30" s="123" t="s">
        <v>56</v>
      </c>
      <c r="E30" s="124">
        <f aca="true" t="shared" si="12" ref="E30:T30">COUNTIF(E$3:E$23,$Y$2)</f>
        <v>0</v>
      </c>
      <c r="F30" s="124">
        <f t="shared" si="12"/>
        <v>0</v>
      </c>
      <c r="G30" s="124">
        <f t="shared" si="12"/>
        <v>0</v>
      </c>
      <c r="H30" s="124">
        <f t="shared" si="12"/>
        <v>0</v>
      </c>
      <c r="I30" s="124">
        <f t="shared" si="12"/>
        <v>0</v>
      </c>
      <c r="J30" s="124">
        <f t="shared" si="12"/>
        <v>0</v>
      </c>
      <c r="K30" s="124">
        <f t="shared" si="12"/>
        <v>0</v>
      </c>
      <c r="L30" s="124">
        <f t="shared" si="12"/>
        <v>0</v>
      </c>
      <c r="M30" s="124">
        <f t="shared" si="12"/>
        <v>0</v>
      </c>
      <c r="N30" s="124">
        <f t="shared" si="12"/>
        <v>0</v>
      </c>
      <c r="O30" s="124">
        <f t="shared" si="12"/>
        <v>0</v>
      </c>
      <c r="P30" s="124">
        <f t="shared" si="12"/>
        <v>0</v>
      </c>
      <c r="Q30" s="124">
        <f t="shared" si="12"/>
        <v>0</v>
      </c>
      <c r="R30" s="124">
        <f t="shared" si="12"/>
        <v>0</v>
      </c>
      <c r="S30" s="124">
        <f t="shared" si="12"/>
        <v>0</v>
      </c>
      <c r="T30" s="124">
        <f t="shared" si="12"/>
        <v>0</v>
      </c>
      <c r="U30" s="254" t="s">
        <v>57</v>
      </c>
      <c r="V30" s="254"/>
      <c r="W30" s="254"/>
      <c r="X30" s="254"/>
      <c r="Y30" s="254"/>
      <c r="Z30" s="127">
        <f>SUM(AN3:AO24)</f>
        <v>0</v>
      </c>
      <c r="AA30" s="255"/>
      <c r="AB30" s="255"/>
      <c r="AC30" s="255"/>
      <c r="AD30" s="128"/>
      <c r="AE30" s="34"/>
      <c r="AF30" s="34"/>
      <c r="AG30" s="34"/>
      <c r="AH30" s="34"/>
      <c r="AI30" s="34"/>
      <c r="AJ30" s="34"/>
    </row>
    <row r="31" spans="1:36" ht="12.75">
      <c r="A31" s="116" t="e">
        <f t="shared" si="6"/>
        <v>#DIV/0!</v>
      </c>
      <c r="B31" s="117" t="str">
        <f>'oceny I sem_'!B28</f>
        <v>ng</v>
      </c>
      <c r="C31" s="129">
        <f>COUNTIF($D$3:$D$23,"ng")</f>
        <v>0</v>
      </c>
      <c r="D31" s="123" t="s">
        <v>59</v>
      </c>
      <c r="E31" s="124">
        <f aca="true" t="shared" si="13" ref="E31:T31">COUNTIF(E$3:E$23,$Z$2)</f>
        <v>0</v>
      </c>
      <c r="F31" s="124">
        <f t="shared" si="13"/>
        <v>0</v>
      </c>
      <c r="G31" s="124">
        <f t="shared" si="13"/>
        <v>0</v>
      </c>
      <c r="H31" s="124">
        <f t="shared" si="13"/>
        <v>0</v>
      </c>
      <c r="I31" s="124">
        <f t="shared" si="13"/>
        <v>0</v>
      </c>
      <c r="J31" s="124">
        <f t="shared" si="13"/>
        <v>0</v>
      </c>
      <c r="K31" s="124">
        <f t="shared" si="13"/>
        <v>0</v>
      </c>
      <c r="L31" s="124">
        <f t="shared" si="13"/>
        <v>0</v>
      </c>
      <c r="M31" s="124">
        <f t="shared" si="13"/>
        <v>0</v>
      </c>
      <c r="N31" s="124">
        <f t="shared" si="13"/>
        <v>0</v>
      </c>
      <c r="O31" s="124">
        <f t="shared" si="13"/>
        <v>0</v>
      </c>
      <c r="P31" s="124">
        <f t="shared" si="13"/>
        <v>0</v>
      </c>
      <c r="Q31" s="124">
        <f t="shared" si="13"/>
        <v>0</v>
      </c>
      <c r="R31" s="124">
        <f t="shared" si="13"/>
        <v>0</v>
      </c>
      <c r="S31" s="124">
        <f t="shared" si="13"/>
        <v>0</v>
      </c>
      <c r="T31" s="124">
        <f t="shared" si="13"/>
        <v>0</v>
      </c>
      <c r="U31" s="252" t="s">
        <v>60</v>
      </c>
      <c r="V31" s="252"/>
      <c r="W31" s="252"/>
      <c r="X31" s="252"/>
      <c r="Y31" s="252"/>
      <c r="Z31" s="130"/>
      <c r="AA31" s="253"/>
      <c r="AB31" s="253"/>
      <c r="AC31" s="253"/>
      <c r="AD31" s="113"/>
      <c r="AE31" s="34"/>
      <c r="AF31" s="34"/>
      <c r="AG31" s="34"/>
      <c r="AH31" s="34"/>
      <c r="AI31" s="34"/>
      <c r="AJ31" s="34"/>
    </row>
    <row r="32" spans="1:36" ht="12.75">
      <c r="A32" s="34"/>
      <c r="B32" s="131"/>
      <c r="C32" s="132">
        <f>SUM(C26:C31)</f>
        <v>0</v>
      </c>
      <c r="D32" s="133" t="s">
        <v>61</v>
      </c>
      <c r="E32" s="13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35"/>
      <c r="U32" s="128"/>
      <c r="V32" s="128"/>
      <c r="W32" s="128"/>
      <c r="X32" s="128"/>
      <c r="Y32" s="128"/>
      <c r="Z32" s="128"/>
      <c r="AA32" s="128"/>
      <c r="AB32" s="128"/>
      <c r="AC32" s="128"/>
      <c r="AD32" s="113"/>
      <c r="AE32" s="34"/>
      <c r="AF32" s="34"/>
      <c r="AG32" s="34"/>
      <c r="AH32" s="34"/>
      <c r="AI32" s="34"/>
      <c r="AJ32" s="34"/>
    </row>
    <row r="33" spans="1:36" ht="12.75">
      <c r="A33" s="34"/>
      <c r="B33" s="131"/>
      <c r="C33" s="136"/>
      <c r="D33" s="137" t="s">
        <v>62</v>
      </c>
      <c r="E33" s="138" t="str">
        <f aca="true" t="shared" si="14" ref="E33:T33">IF(SUM(E3:E23)&gt;0,AVERAGE(E3:E23),"0,00")</f>
        <v>0,00</v>
      </c>
      <c r="F33" s="138" t="str">
        <f t="shared" si="14"/>
        <v>0,00</v>
      </c>
      <c r="G33" s="138" t="str">
        <f t="shared" si="14"/>
        <v>0,00</v>
      </c>
      <c r="H33" s="138" t="str">
        <f t="shared" si="14"/>
        <v>0,00</v>
      </c>
      <c r="I33" s="138" t="str">
        <f t="shared" si="14"/>
        <v>0,00</v>
      </c>
      <c r="J33" s="138" t="str">
        <f t="shared" si="14"/>
        <v>0,00</v>
      </c>
      <c r="K33" s="138" t="str">
        <f t="shared" si="14"/>
        <v>0,00</v>
      </c>
      <c r="L33" s="138" t="str">
        <f t="shared" si="14"/>
        <v>0,00</v>
      </c>
      <c r="M33" s="138" t="str">
        <f t="shared" si="14"/>
        <v>0,00</v>
      </c>
      <c r="N33" s="138" t="str">
        <f t="shared" si="14"/>
        <v>0,00</v>
      </c>
      <c r="O33" s="138" t="str">
        <f t="shared" si="14"/>
        <v>0,00</v>
      </c>
      <c r="P33" s="138" t="str">
        <f t="shared" si="14"/>
        <v>0,00</v>
      </c>
      <c r="Q33" s="138" t="str">
        <f t="shared" si="14"/>
        <v>0,00</v>
      </c>
      <c r="R33" s="138" t="str">
        <f t="shared" si="14"/>
        <v>0,00</v>
      </c>
      <c r="S33" s="138" t="str">
        <f t="shared" si="14"/>
        <v>0,00</v>
      </c>
      <c r="T33" s="139" t="str">
        <f t="shared" si="14"/>
        <v>0,00</v>
      </c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34"/>
      <c r="AF33" s="34"/>
      <c r="AG33" s="34"/>
      <c r="AH33" s="34"/>
      <c r="AI33" s="34"/>
      <c r="AJ33" s="34"/>
    </row>
    <row r="34" spans="1:36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</sheetData>
  <sheetProtection/>
  <mergeCells count="20">
    <mergeCell ref="U27:Y27"/>
    <mergeCell ref="AA27:AC27"/>
    <mergeCell ref="U28:Y28"/>
    <mergeCell ref="AA28:AC28"/>
    <mergeCell ref="A1:C1"/>
    <mergeCell ref="F1:T1"/>
    <mergeCell ref="U1:Z1"/>
    <mergeCell ref="AA1:AB1"/>
    <mergeCell ref="AC1:AD1"/>
    <mergeCell ref="F25:T25"/>
    <mergeCell ref="U25:Z25"/>
    <mergeCell ref="AA25:AA26"/>
    <mergeCell ref="AB25:AB26"/>
    <mergeCell ref="AC25:AC26"/>
    <mergeCell ref="U31:Y31"/>
    <mergeCell ref="AA31:AC31"/>
    <mergeCell ref="U29:Y29"/>
    <mergeCell ref="AA29:AC29"/>
    <mergeCell ref="U30:Y30"/>
    <mergeCell ref="AA30:AC30"/>
  </mergeCells>
  <printOptions/>
  <pageMargins left="0.5902777777777778" right="0.39375" top="0.39375" bottom="0.19652777777777777" header="0.5118055555555556" footer="0.5118055555555556"/>
  <pageSetup horizontalDpi="300" verticalDpi="300" orientation="landscape" paperSize="9" scale="88" r:id="rId3"/>
  <colBreaks count="1" manualBreakCount="1">
    <brk id="3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4"/>
  <sheetViews>
    <sheetView view="pageBreakPreview" zoomScale="80" zoomScaleNormal="85" zoomScaleSheetLayoutView="80" zoomScalePageLayoutView="0" workbookViewId="0" topLeftCell="A1">
      <selection activeCell="N14" sqref="N14"/>
    </sheetView>
  </sheetViews>
  <sheetFormatPr defaultColWidth="11.75390625" defaultRowHeight="12.75"/>
  <cols>
    <col min="1" max="1" width="5.25390625" style="0" customWidth="1"/>
    <col min="2" max="2" width="18.25390625" style="0" customWidth="1"/>
    <col min="3" max="37" width="5.125" style="0" customWidth="1"/>
    <col min="38" max="38" width="5.125" style="140" customWidth="1"/>
  </cols>
  <sheetData>
    <row r="1" spans="3:39" ht="35.25" customHeight="1">
      <c r="C1" s="266" t="s">
        <v>68</v>
      </c>
      <c r="D1" s="266"/>
      <c r="E1" s="266"/>
      <c r="F1" s="266" t="s">
        <v>69</v>
      </c>
      <c r="G1" s="266"/>
      <c r="H1" s="266"/>
      <c r="I1" s="266" t="s">
        <v>70</v>
      </c>
      <c r="J1" s="266"/>
      <c r="K1" s="266"/>
      <c r="L1" s="266" t="s">
        <v>71</v>
      </c>
      <c r="M1" s="266"/>
      <c r="N1" s="266"/>
      <c r="O1" s="266" t="s">
        <v>72</v>
      </c>
      <c r="P1" s="266"/>
      <c r="Q1" s="266"/>
      <c r="R1" s="267" t="s">
        <v>73</v>
      </c>
      <c r="S1" s="267"/>
      <c r="T1" s="267"/>
      <c r="U1" s="266" t="s">
        <v>74</v>
      </c>
      <c r="V1" s="266"/>
      <c r="W1" s="266"/>
      <c r="X1" s="266" t="s">
        <v>75</v>
      </c>
      <c r="Y1" s="266"/>
      <c r="Z1" s="266"/>
      <c r="AA1" s="266" t="s">
        <v>76</v>
      </c>
      <c r="AB1" s="266"/>
      <c r="AC1" s="266"/>
      <c r="AD1" s="266" t="s">
        <v>77</v>
      </c>
      <c r="AE1" s="266"/>
      <c r="AF1" s="266"/>
      <c r="AG1" s="266" t="s">
        <v>78</v>
      </c>
      <c r="AH1" s="266"/>
      <c r="AI1" s="266"/>
      <c r="AJ1" s="267" t="s">
        <v>79</v>
      </c>
      <c r="AK1" s="267"/>
      <c r="AL1" s="267"/>
      <c r="AM1" s="142"/>
    </row>
    <row r="2" spans="1:39" ht="47.25">
      <c r="A2" s="143" t="s">
        <v>17</v>
      </c>
      <c r="B2" s="141" t="s">
        <v>18</v>
      </c>
      <c r="C2" s="144" t="s">
        <v>80</v>
      </c>
      <c r="D2" s="144" t="s">
        <v>81</v>
      </c>
      <c r="E2" s="144" t="s">
        <v>82</v>
      </c>
      <c r="F2" s="144" t="s">
        <v>80</v>
      </c>
      <c r="G2" s="144" t="s">
        <v>81</v>
      </c>
      <c r="H2" s="144" t="s">
        <v>82</v>
      </c>
      <c r="I2" s="144" t="s">
        <v>80</v>
      </c>
      <c r="J2" s="144" t="s">
        <v>81</v>
      </c>
      <c r="K2" s="144" t="s">
        <v>82</v>
      </c>
      <c r="L2" s="144" t="s">
        <v>80</v>
      </c>
      <c r="M2" s="144" t="s">
        <v>81</v>
      </c>
      <c r="N2" s="144" t="s">
        <v>82</v>
      </c>
      <c r="O2" s="144" t="s">
        <v>80</v>
      </c>
      <c r="P2" s="144" t="s">
        <v>81</v>
      </c>
      <c r="Q2" s="144" t="s">
        <v>82</v>
      </c>
      <c r="R2" s="144" t="s">
        <v>80</v>
      </c>
      <c r="S2" s="144" t="s">
        <v>81</v>
      </c>
      <c r="T2" s="144" t="s">
        <v>82</v>
      </c>
      <c r="U2" s="144" t="s">
        <v>80</v>
      </c>
      <c r="V2" s="144" t="s">
        <v>81</v>
      </c>
      <c r="W2" s="144" t="s">
        <v>82</v>
      </c>
      <c r="X2" s="144" t="s">
        <v>80</v>
      </c>
      <c r="Y2" s="144" t="s">
        <v>81</v>
      </c>
      <c r="Z2" s="144" t="s">
        <v>82</v>
      </c>
      <c r="AA2" s="144" t="s">
        <v>80</v>
      </c>
      <c r="AB2" s="144" t="s">
        <v>81</v>
      </c>
      <c r="AC2" s="144" t="s">
        <v>82</v>
      </c>
      <c r="AD2" s="144" t="s">
        <v>80</v>
      </c>
      <c r="AE2" s="144" t="s">
        <v>81</v>
      </c>
      <c r="AF2" s="144" t="s">
        <v>82</v>
      </c>
      <c r="AG2" s="144" t="s">
        <v>80</v>
      </c>
      <c r="AH2" s="144" t="s">
        <v>81</v>
      </c>
      <c r="AI2" s="144" t="s">
        <v>82</v>
      </c>
      <c r="AJ2" s="144" t="s">
        <v>80</v>
      </c>
      <c r="AK2" s="144" t="s">
        <v>81</v>
      </c>
      <c r="AL2" s="145" t="s">
        <v>82</v>
      </c>
      <c r="AM2" s="144"/>
    </row>
    <row r="3" spans="1:39" ht="12.75">
      <c r="A3" s="76">
        <v>1</v>
      </c>
      <c r="B3" s="146">
        <f>'oceny I sem_'!B3</f>
        <v>0</v>
      </c>
      <c r="C3" s="147">
        <v>0</v>
      </c>
      <c r="D3" s="148">
        <v>0</v>
      </c>
      <c r="E3" s="149">
        <v>0</v>
      </c>
      <c r="F3" s="150">
        <v>0</v>
      </c>
      <c r="G3" s="148">
        <v>0</v>
      </c>
      <c r="H3" s="151">
        <v>0</v>
      </c>
      <c r="I3" s="148">
        <v>7</v>
      </c>
      <c r="J3" s="148">
        <v>0</v>
      </c>
      <c r="K3" s="149">
        <v>0</v>
      </c>
      <c r="L3" s="148">
        <v>0</v>
      </c>
      <c r="M3" s="148">
        <v>0</v>
      </c>
      <c r="N3" s="149">
        <v>0</v>
      </c>
      <c r="O3" s="148"/>
      <c r="P3" s="148"/>
      <c r="Q3" s="149"/>
      <c r="R3" s="152">
        <f aca="true" t="shared" si="0" ref="R3:R21">SUM(C3,F3,I3,L3,O3)</f>
        <v>7</v>
      </c>
      <c r="S3" s="152">
        <f aca="true" t="shared" si="1" ref="S3:S21">SUM(D3,G3,J3,M3,P3)</f>
        <v>0</v>
      </c>
      <c r="T3" s="153">
        <f aca="true" t="shared" si="2" ref="T3:T21">SUM(E3,H3,K3,N3,Q3)</f>
        <v>0</v>
      </c>
      <c r="U3" s="148"/>
      <c r="V3" s="148"/>
      <c r="W3" s="149"/>
      <c r="X3" s="148"/>
      <c r="Y3" s="148"/>
      <c r="Z3" s="151"/>
      <c r="AA3" s="148"/>
      <c r="AB3" s="148"/>
      <c r="AC3" s="149"/>
      <c r="AD3" s="148"/>
      <c r="AE3" s="148"/>
      <c r="AF3" s="149"/>
      <c r="AG3" s="148"/>
      <c r="AH3" s="148"/>
      <c r="AI3" s="149"/>
      <c r="AJ3" s="152">
        <f aca="true" t="shared" si="3" ref="AJ3:AJ21">SUM(R3,U3,X3,AA3,AD3,AG3)</f>
        <v>7</v>
      </c>
      <c r="AK3" s="152">
        <f aca="true" t="shared" si="4" ref="AK3:AK21">SUM(S3,V3,Y3,AB3,AE3,AH3)</f>
        <v>0</v>
      </c>
      <c r="AL3" s="153">
        <f aca="true" t="shared" si="5" ref="AL3:AL21">SUM(T3,W3,Z3,AC3,AF3,AI3)</f>
        <v>0</v>
      </c>
      <c r="AM3" s="152">
        <f aca="true" t="shared" si="6" ref="AM3:AM22">AJ3+AK3</f>
        <v>7</v>
      </c>
    </row>
    <row r="4" spans="1:39" ht="12.75">
      <c r="A4" s="88">
        <v>2</v>
      </c>
      <c r="B4" s="154">
        <f>'oceny I sem_'!B4</f>
        <v>0</v>
      </c>
      <c r="C4" s="155">
        <v>0</v>
      </c>
      <c r="D4" s="155">
        <v>0</v>
      </c>
      <c r="E4" s="156">
        <v>0</v>
      </c>
      <c r="F4" s="155">
        <v>0</v>
      </c>
      <c r="G4" s="155">
        <v>0</v>
      </c>
      <c r="H4" s="156">
        <v>0</v>
      </c>
      <c r="I4" s="155">
        <v>7</v>
      </c>
      <c r="J4" s="155">
        <v>0</v>
      </c>
      <c r="K4" s="156">
        <v>0</v>
      </c>
      <c r="L4" s="155">
        <v>0</v>
      </c>
      <c r="M4" s="155">
        <v>0</v>
      </c>
      <c r="N4" s="156">
        <v>0</v>
      </c>
      <c r="O4" s="155"/>
      <c r="P4" s="155"/>
      <c r="Q4" s="156"/>
      <c r="R4" s="157">
        <f t="shared" si="0"/>
        <v>7</v>
      </c>
      <c r="S4" s="157">
        <f t="shared" si="1"/>
        <v>0</v>
      </c>
      <c r="T4" s="158">
        <f t="shared" si="2"/>
        <v>0</v>
      </c>
      <c r="U4" s="155"/>
      <c r="V4" s="155"/>
      <c r="W4" s="156"/>
      <c r="X4" s="155"/>
      <c r="Y4" s="155"/>
      <c r="Z4" s="156"/>
      <c r="AA4" s="155"/>
      <c r="AB4" s="155"/>
      <c r="AC4" s="156"/>
      <c r="AD4" s="155"/>
      <c r="AE4" s="155"/>
      <c r="AF4" s="156"/>
      <c r="AG4" s="155"/>
      <c r="AH4" s="155"/>
      <c r="AI4" s="156"/>
      <c r="AJ4" s="157">
        <f t="shared" si="3"/>
        <v>7</v>
      </c>
      <c r="AK4" s="157">
        <f t="shared" si="4"/>
        <v>0</v>
      </c>
      <c r="AL4" s="158">
        <f t="shared" si="5"/>
        <v>0</v>
      </c>
      <c r="AM4" s="152">
        <f t="shared" si="6"/>
        <v>7</v>
      </c>
    </row>
    <row r="5" spans="1:39" ht="12.75">
      <c r="A5" s="88">
        <v>3</v>
      </c>
      <c r="B5" s="154">
        <f>'oceny I sem_'!B5</f>
        <v>0</v>
      </c>
      <c r="C5" s="155">
        <v>0</v>
      </c>
      <c r="D5" s="155">
        <v>1</v>
      </c>
      <c r="E5" s="156">
        <v>0</v>
      </c>
      <c r="F5" s="155">
        <v>2</v>
      </c>
      <c r="G5" s="155">
        <v>0</v>
      </c>
      <c r="H5" s="156">
        <v>1</v>
      </c>
      <c r="I5" s="155">
        <v>14</v>
      </c>
      <c r="J5" s="155">
        <v>0</v>
      </c>
      <c r="K5" s="156">
        <v>0</v>
      </c>
      <c r="L5" s="155">
        <v>6</v>
      </c>
      <c r="M5" s="155">
        <v>0</v>
      </c>
      <c r="N5" s="156">
        <v>0</v>
      </c>
      <c r="O5" s="155"/>
      <c r="P5" s="155"/>
      <c r="Q5" s="156"/>
      <c r="R5" s="157">
        <f t="shared" si="0"/>
        <v>22</v>
      </c>
      <c r="S5" s="157">
        <f t="shared" si="1"/>
        <v>1</v>
      </c>
      <c r="T5" s="158">
        <f t="shared" si="2"/>
        <v>1</v>
      </c>
      <c r="U5" s="155"/>
      <c r="V5" s="155"/>
      <c r="W5" s="156"/>
      <c r="X5" s="155"/>
      <c r="Y5" s="155"/>
      <c r="Z5" s="156"/>
      <c r="AA5" s="155"/>
      <c r="AB5" s="155"/>
      <c r="AC5" s="156"/>
      <c r="AD5" s="155"/>
      <c r="AE5" s="155"/>
      <c r="AF5" s="156"/>
      <c r="AG5" s="155"/>
      <c r="AH5" s="155"/>
      <c r="AI5" s="156"/>
      <c r="AJ5" s="157">
        <f t="shared" si="3"/>
        <v>22</v>
      </c>
      <c r="AK5" s="157">
        <f t="shared" si="4"/>
        <v>1</v>
      </c>
      <c r="AL5" s="158">
        <f t="shared" si="5"/>
        <v>1</v>
      </c>
      <c r="AM5" s="152">
        <f t="shared" si="6"/>
        <v>23</v>
      </c>
    </row>
    <row r="6" spans="1:39" ht="12.75">
      <c r="A6" s="88">
        <v>4</v>
      </c>
      <c r="B6" s="154">
        <f>'oceny I sem_'!B6</f>
        <v>0</v>
      </c>
      <c r="C6" s="155">
        <v>7</v>
      </c>
      <c r="D6" s="155">
        <v>0</v>
      </c>
      <c r="E6" s="156">
        <v>0</v>
      </c>
      <c r="F6" s="155">
        <v>0</v>
      </c>
      <c r="G6" s="155">
        <v>0</v>
      </c>
      <c r="H6" s="156">
        <v>0</v>
      </c>
      <c r="I6" s="155">
        <v>6</v>
      </c>
      <c r="J6" s="155">
        <v>0</v>
      </c>
      <c r="K6" s="156">
        <v>0</v>
      </c>
      <c r="L6" s="155">
        <v>7</v>
      </c>
      <c r="M6" s="155">
        <v>0</v>
      </c>
      <c r="N6" s="156">
        <v>0</v>
      </c>
      <c r="O6" s="155"/>
      <c r="P6" s="155"/>
      <c r="Q6" s="156"/>
      <c r="R6" s="157">
        <f t="shared" si="0"/>
        <v>20</v>
      </c>
      <c r="S6" s="157">
        <f t="shared" si="1"/>
        <v>0</v>
      </c>
      <c r="T6" s="158">
        <f t="shared" si="2"/>
        <v>0</v>
      </c>
      <c r="U6" s="155"/>
      <c r="V6" s="155"/>
      <c r="W6" s="156"/>
      <c r="X6" s="155"/>
      <c r="Y6" s="155"/>
      <c r="Z6" s="156"/>
      <c r="AA6" s="155"/>
      <c r="AB6" s="155"/>
      <c r="AC6" s="156"/>
      <c r="AD6" s="155"/>
      <c r="AE6" s="155"/>
      <c r="AF6" s="156"/>
      <c r="AG6" s="155"/>
      <c r="AH6" s="155"/>
      <c r="AI6" s="156"/>
      <c r="AJ6" s="157">
        <f t="shared" si="3"/>
        <v>20</v>
      </c>
      <c r="AK6" s="157">
        <f t="shared" si="4"/>
        <v>0</v>
      </c>
      <c r="AL6" s="158">
        <f t="shared" si="5"/>
        <v>0</v>
      </c>
      <c r="AM6" s="152">
        <f t="shared" si="6"/>
        <v>20</v>
      </c>
    </row>
    <row r="7" spans="1:39" ht="12.75">
      <c r="A7" s="88">
        <v>5</v>
      </c>
      <c r="B7" s="154">
        <f>'oceny I sem_'!B7</f>
        <v>0</v>
      </c>
      <c r="C7" s="155">
        <v>8</v>
      </c>
      <c r="D7" s="155">
        <v>0</v>
      </c>
      <c r="E7" s="156">
        <v>0</v>
      </c>
      <c r="F7" s="155">
        <v>0</v>
      </c>
      <c r="G7" s="155">
        <v>0</v>
      </c>
      <c r="H7" s="156">
        <v>0</v>
      </c>
      <c r="I7" s="155">
        <v>7</v>
      </c>
      <c r="J7" s="155">
        <v>0</v>
      </c>
      <c r="K7" s="156">
        <v>0</v>
      </c>
      <c r="L7" s="155">
        <v>0</v>
      </c>
      <c r="M7" s="155">
        <v>0</v>
      </c>
      <c r="N7" s="156">
        <v>0</v>
      </c>
      <c r="O7" s="155"/>
      <c r="P7" s="155"/>
      <c r="Q7" s="156"/>
      <c r="R7" s="157">
        <f t="shared" si="0"/>
        <v>15</v>
      </c>
      <c r="S7" s="157">
        <f t="shared" si="1"/>
        <v>0</v>
      </c>
      <c r="T7" s="158">
        <f t="shared" si="2"/>
        <v>0</v>
      </c>
      <c r="U7" s="155"/>
      <c r="V7" s="155"/>
      <c r="W7" s="156"/>
      <c r="X7" s="155"/>
      <c r="Y7" s="155"/>
      <c r="Z7" s="156"/>
      <c r="AA7" s="155"/>
      <c r="AB7" s="155"/>
      <c r="AC7" s="156"/>
      <c r="AD7" s="155"/>
      <c r="AE7" s="155"/>
      <c r="AF7" s="156"/>
      <c r="AG7" s="155"/>
      <c r="AH7" s="155"/>
      <c r="AI7" s="156"/>
      <c r="AJ7" s="157">
        <f t="shared" si="3"/>
        <v>15</v>
      </c>
      <c r="AK7" s="157">
        <f t="shared" si="4"/>
        <v>0</v>
      </c>
      <c r="AL7" s="158">
        <f t="shared" si="5"/>
        <v>0</v>
      </c>
      <c r="AM7" s="152">
        <f t="shared" si="6"/>
        <v>15</v>
      </c>
    </row>
    <row r="8" spans="1:39" ht="12.75">
      <c r="A8" s="88">
        <v>6</v>
      </c>
      <c r="B8" s="154">
        <f>'oceny I sem_'!B8</f>
        <v>0</v>
      </c>
      <c r="C8" s="155">
        <v>57</v>
      </c>
      <c r="D8" s="155">
        <v>0</v>
      </c>
      <c r="E8" s="156">
        <v>0</v>
      </c>
      <c r="F8" s="155">
        <v>31</v>
      </c>
      <c r="G8" s="155">
        <v>0</v>
      </c>
      <c r="H8" s="156">
        <v>0</v>
      </c>
      <c r="I8" s="155">
        <v>20</v>
      </c>
      <c r="J8" s="155">
        <v>0</v>
      </c>
      <c r="K8" s="156">
        <v>0</v>
      </c>
      <c r="L8" s="155">
        <v>20</v>
      </c>
      <c r="M8" s="155">
        <v>0</v>
      </c>
      <c r="N8" s="156">
        <v>0</v>
      </c>
      <c r="O8" s="155"/>
      <c r="P8" s="155"/>
      <c r="Q8" s="156"/>
      <c r="R8" s="157">
        <f t="shared" si="0"/>
        <v>128</v>
      </c>
      <c r="S8" s="157">
        <f t="shared" si="1"/>
        <v>0</v>
      </c>
      <c r="T8" s="158">
        <f t="shared" si="2"/>
        <v>0</v>
      </c>
      <c r="U8" s="155"/>
      <c r="V8" s="155"/>
      <c r="W8" s="156"/>
      <c r="X8" s="155"/>
      <c r="Y8" s="155"/>
      <c r="Z8" s="156"/>
      <c r="AA8" s="155"/>
      <c r="AB8" s="155"/>
      <c r="AC8" s="156"/>
      <c r="AD8" s="155"/>
      <c r="AE8" s="155"/>
      <c r="AF8" s="156"/>
      <c r="AG8" s="155"/>
      <c r="AH8" s="155"/>
      <c r="AI8" s="156"/>
      <c r="AJ8" s="157">
        <f t="shared" si="3"/>
        <v>128</v>
      </c>
      <c r="AK8" s="157">
        <f t="shared" si="4"/>
        <v>0</v>
      </c>
      <c r="AL8" s="158">
        <f t="shared" si="5"/>
        <v>0</v>
      </c>
      <c r="AM8" s="152">
        <f t="shared" si="6"/>
        <v>128</v>
      </c>
    </row>
    <row r="9" spans="1:39" ht="12.75">
      <c r="A9" s="88">
        <v>7</v>
      </c>
      <c r="B9" s="154">
        <f>'oceny I sem_'!B9</f>
        <v>0</v>
      </c>
      <c r="C9" s="155">
        <v>1</v>
      </c>
      <c r="D9" s="155">
        <v>0</v>
      </c>
      <c r="E9" s="156">
        <v>0</v>
      </c>
      <c r="F9" s="155">
        <v>6</v>
      </c>
      <c r="G9" s="155">
        <v>0</v>
      </c>
      <c r="H9" s="156">
        <v>0</v>
      </c>
      <c r="I9" s="155">
        <v>1</v>
      </c>
      <c r="J9" s="155">
        <v>0</v>
      </c>
      <c r="K9" s="156">
        <v>0</v>
      </c>
      <c r="L9" s="155">
        <v>0</v>
      </c>
      <c r="M9" s="155">
        <v>0</v>
      </c>
      <c r="N9" s="156">
        <v>0</v>
      </c>
      <c r="O9" s="155"/>
      <c r="P9" s="155"/>
      <c r="Q9" s="156"/>
      <c r="R9" s="157">
        <f t="shared" si="0"/>
        <v>8</v>
      </c>
      <c r="S9" s="157">
        <f t="shared" si="1"/>
        <v>0</v>
      </c>
      <c r="T9" s="158">
        <f t="shared" si="2"/>
        <v>0</v>
      </c>
      <c r="U9" s="155"/>
      <c r="V9" s="155"/>
      <c r="W9" s="156"/>
      <c r="X9" s="155"/>
      <c r="Y9" s="155"/>
      <c r="Z9" s="156"/>
      <c r="AA9" s="155"/>
      <c r="AB9" s="155"/>
      <c r="AC9" s="156"/>
      <c r="AD9" s="155"/>
      <c r="AE9" s="155"/>
      <c r="AF9" s="156"/>
      <c r="AG9" s="155"/>
      <c r="AH9" s="155"/>
      <c r="AI9" s="156"/>
      <c r="AJ9" s="157">
        <f t="shared" si="3"/>
        <v>8</v>
      </c>
      <c r="AK9" s="157">
        <f t="shared" si="4"/>
        <v>0</v>
      </c>
      <c r="AL9" s="158">
        <f t="shared" si="5"/>
        <v>0</v>
      </c>
      <c r="AM9" s="152">
        <f t="shared" si="6"/>
        <v>8</v>
      </c>
    </row>
    <row r="10" spans="1:39" ht="12.75">
      <c r="A10" s="88">
        <v>8</v>
      </c>
      <c r="B10" s="154">
        <f>'oceny I sem_'!B10</f>
        <v>0</v>
      </c>
      <c r="C10" s="155">
        <v>0</v>
      </c>
      <c r="D10" s="155">
        <v>0</v>
      </c>
      <c r="E10" s="156">
        <v>0</v>
      </c>
      <c r="F10" s="155">
        <v>7</v>
      </c>
      <c r="G10" s="155">
        <v>0</v>
      </c>
      <c r="H10" s="156">
        <v>0</v>
      </c>
      <c r="I10" s="155">
        <v>7</v>
      </c>
      <c r="J10" s="155">
        <v>0</v>
      </c>
      <c r="K10" s="156">
        <v>0</v>
      </c>
      <c r="L10" s="155">
        <v>0</v>
      </c>
      <c r="M10" s="155">
        <v>0</v>
      </c>
      <c r="N10" s="156">
        <v>0</v>
      </c>
      <c r="O10" s="155"/>
      <c r="P10" s="155"/>
      <c r="Q10" s="156"/>
      <c r="R10" s="157">
        <f t="shared" si="0"/>
        <v>14</v>
      </c>
      <c r="S10" s="157">
        <f t="shared" si="1"/>
        <v>0</v>
      </c>
      <c r="T10" s="158">
        <f t="shared" si="2"/>
        <v>0</v>
      </c>
      <c r="U10" s="155"/>
      <c r="V10" s="155"/>
      <c r="W10" s="156"/>
      <c r="X10" s="155"/>
      <c r="Y10" s="155"/>
      <c r="Z10" s="156"/>
      <c r="AA10" s="155"/>
      <c r="AB10" s="155"/>
      <c r="AC10" s="156"/>
      <c r="AD10" s="155"/>
      <c r="AE10" s="155"/>
      <c r="AF10" s="156"/>
      <c r="AG10" s="155"/>
      <c r="AH10" s="155"/>
      <c r="AI10" s="156"/>
      <c r="AJ10" s="157">
        <f t="shared" si="3"/>
        <v>14</v>
      </c>
      <c r="AK10" s="157">
        <f t="shared" si="4"/>
        <v>0</v>
      </c>
      <c r="AL10" s="158">
        <f t="shared" si="5"/>
        <v>0</v>
      </c>
      <c r="AM10" s="152">
        <f t="shared" si="6"/>
        <v>14</v>
      </c>
    </row>
    <row r="11" spans="1:39" ht="12.75">
      <c r="A11" s="88">
        <v>9</v>
      </c>
      <c r="B11" s="154">
        <f>'oceny I sem_'!B11</f>
        <v>0</v>
      </c>
      <c r="C11" s="155">
        <v>0</v>
      </c>
      <c r="D11" s="155">
        <v>0</v>
      </c>
      <c r="E11" s="156">
        <v>0</v>
      </c>
      <c r="F11" s="155">
        <v>1</v>
      </c>
      <c r="G11" s="155">
        <v>7</v>
      </c>
      <c r="H11" s="156">
        <v>0</v>
      </c>
      <c r="I11" s="155">
        <v>0</v>
      </c>
      <c r="J11" s="155">
        <v>1</v>
      </c>
      <c r="K11" s="156">
        <v>0</v>
      </c>
      <c r="L11" s="155">
        <v>0</v>
      </c>
      <c r="M11" s="155">
        <v>0</v>
      </c>
      <c r="N11" s="156">
        <v>1</v>
      </c>
      <c r="O11" s="155"/>
      <c r="P11" s="155"/>
      <c r="Q11" s="156"/>
      <c r="R11" s="157">
        <f t="shared" si="0"/>
        <v>1</v>
      </c>
      <c r="S11" s="157">
        <f t="shared" si="1"/>
        <v>8</v>
      </c>
      <c r="T11" s="158">
        <f t="shared" si="2"/>
        <v>1</v>
      </c>
      <c r="U11" s="155"/>
      <c r="V11" s="155"/>
      <c r="W11" s="156"/>
      <c r="X11" s="155"/>
      <c r="Y11" s="155"/>
      <c r="Z11" s="156"/>
      <c r="AA11" s="155"/>
      <c r="AB11" s="155"/>
      <c r="AC11" s="156"/>
      <c r="AD11" s="155"/>
      <c r="AE11" s="155"/>
      <c r="AF11" s="156"/>
      <c r="AG11" s="155"/>
      <c r="AH11" s="155"/>
      <c r="AI11" s="156"/>
      <c r="AJ11" s="157">
        <f t="shared" si="3"/>
        <v>1</v>
      </c>
      <c r="AK11" s="157">
        <f t="shared" si="4"/>
        <v>8</v>
      </c>
      <c r="AL11" s="158">
        <f t="shared" si="5"/>
        <v>1</v>
      </c>
      <c r="AM11" s="152">
        <f t="shared" si="6"/>
        <v>9</v>
      </c>
    </row>
    <row r="12" spans="1:39" ht="12.75">
      <c r="A12" s="99">
        <v>10</v>
      </c>
      <c r="B12" s="154">
        <f>'oceny I sem_'!B12</f>
        <v>0</v>
      </c>
      <c r="C12" s="155">
        <v>2</v>
      </c>
      <c r="D12" s="155">
        <v>0</v>
      </c>
      <c r="E12" s="156">
        <v>0</v>
      </c>
      <c r="F12" s="155">
        <v>0</v>
      </c>
      <c r="G12" s="155">
        <v>0</v>
      </c>
      <c r="H12" s="156">
        <v>0</v>
      </c>
      <c r="I12" s="155">
        <v>0</v>
      </c>
      <c r="J12" s="155">
        <v>0</v>
      </c>
      <c r="K12" s="156">
        <v>0</v>
      </c>
      <c r="L12" s="155">
        <v>0</v>
      </c>
      <c r="M12" s="155">
        <v>0</v>
      </c>
      <c r="N12" s="156">
        <v>0</v>
      </c>
      <c r="O12" s="155"/>
      <c r="P12" s="155"/>
      <c r="Q12" s="156"/>
      <c r="R12" s="157">
        <f t="shared" si="0"/>
        <v>2</v>
      </c>
      <c r="S12" s="157">
        <f t="shared" si="1"/>
        <v>0</v>
      </c>
      <c r="T12" s="158">
        <f t="shared" si="2"/>
        <v>0</v>
      </c>
      <c r="U12" s="155"/>
      <c r="V12" s="155"/>
      <c r="W12" s="156"/>
      <c r="X12" s="155"/>
      <c r="Y12" s="155"/>
      <c r="Z12" s="156"/>
      <c r="AA12" s="155"/>
      <c r="AB12" s="155"/>
      <c r="AC12" s="156"/>
      <c r="AD12" s="155"/>
      <c r="AE12" s="155"/>
      <c r="AF12" s="156"/>
      <c r="AG12" s="155"/>
      <c r="AH12" s="155"/>
      <c r="AI12" s="156"/>
      <c r="AJ12" s="157">
        <f t="shared" si="3"/>
        <v>2</v>
      </c>
      <c r="AK12" s="157">
        <f t="shared" si="4"/>
        <v>0</v>
      </c>
      <c r="AL12" s="158">
        <f t="shared" si="5"/>
        <v>0</v>
      </c>
      <c r="AM12" s="152">
        <f t="shared" si="6"/>
        <v>2</v>
      </c>
    </row>
    <row r="13" spans="1:39" ht="12.75">
      <c r="A13" s="76">
        <v>11</v>
      </c>
      <c r="B13" s="159">
        <f>'oceny I sem_'!B13</f>
        <v>0</v>
      </c>
      <c r="C13" s="160">
        <v>5</v>
      </c>
      <c r="D13" s="160">
        <v>0</v>
      </c>
      <c r="E13" s="161">
        <v>0</v>
      </c>
      <c r="F13" s="160">
        <v>0</v>
      </c>
      <c r="G13" s="160">
        <v>0</v>
      </c>
      <c r="H13" s="161">
        <v>0</v>
      </c>
      <c r="I13" s="160">
        <v>3</v>
      </c>
      <c r="J13" s="160">
        <v>0</v>
      </c>
      <c r="K13" s="161">
        <v>0</v>
      </c>
      <c r="L13" s="160">
        <v>12</v>
      </c>
      <c r="M13" s="160">
        <v>0</v>
      </c>
      <c r="N13" s="161">
        <v>0</v>
      </c>
      <c r="O13" s="160"/>
      <c r="P13" s="160"/>
      <c r="Q13" s="161"/>
      <c r="R13" s="162">
        <f t="shared" si="0"/>
        <v>20</v>
      </c>
      <c r="S13" s="162">
        <f t="shared" si="1"/>
        <v>0</v>
      </c>
      <c r="T13" s="163">
        <f t="shared" si="2"/>
        <v>0</v>
      </c>
      <c r="U13" s="160"/>
      <c r="V13" s="160"/>
      <c r="W13" s="161"/>
      <c r="X13" s="160"/>
      <c r="Y13" s="160"/>
      <c r="Z13" s="161"/>
      <c r="AA13" s="160"/>
      <c r="AB13" s="160"/>
      <c r="AC13" s="161"/>
      <c r="AD13" s="160"/>
      <c r="AE13" s="160"/>
      <c r="AF13" s="161"/>
      <c r="AG13" s="160"/>
      <c r="AH13" s="160"/>
      <c r="AI13" s="161"/>
      <c r="AJ13" s="162">
        <f t="shared" si="3"/>
        <v>20</v>
      </c>
      <c r="AK13" s="162">
        <f t="shared" si="4"/>
        <v>0</v>
      </c>
      <c r="AL13" s="163">
        <f t="shared" si="5"/>
        <v>0</v>
      </c>
      <c r="AM13" s="152">
        <f t="shared" si="6"/>
        <v>20</v>
      </c>
    </row>
    <row r="14" spans="1:39" ht="12.75">
      <c r="A14" s="88">
        <v>12</v>
      </c>
      <c r="B14" s="154">
        <f>'oceny I sem_'!B14</f>
        <v>0</v>
      </c>
      <c r="C14" s="155">
        <v>0</v>
      </c>
      <c r="D14" s="155">
        <v>0</v>
      </c>
      <c r="E14" s="156">
        <v>0</v>
      </c>
      <c r="F14" s="155">
        <v>0</v>
      </c>
      <c r="G14" s="155">
        <v>0</v>
      </c>
      <c r="H14" s="156">
        <v>0</v>
      </c>
      <c r="I14" s="155">
        <v>19</v>
      </c>
      <c r="J14" s="155">
        <v>0</v>
      </c>
      <c r="K14" s="156">
        <v>0</v>
      </c>
      <c r="L14" s="155">
        <v>45</v>
      </c>
      <c r="M14" s="155">
        <v>0</v>
      </c>
      <c r="N14" s="156">
        <v>0</v>
      </c>
      <c r="O14" s="155"/>
      <c r="P14" s="155"/>
      <c r="Q14" s="156"/>
      <c r="R14" s="157">
        <f t="shared" si="0"/>
        <v>64</v>
      </c>
      <c r="S14" s="157">
        <f t="shared" si="1"/>
        <v>0</v>
      </c>
      <c r="T14" s="158">
        <f t="shared" si="2"/>
        <v>0</v>
      </c>
      <c r="U14" s="155"/>
      <c r="V14" s="155"/>
      <c r="W14" s="156"/>
      <c r="X14" s="155"/>
      <c r="Y14" s="155"/>
      <c r="Z14" s="156"/>
      <c r="AA14" s="155"/>
      <c r="AB14" s="155"/>
      <c r="AC14" s="156"/>
      <c r="AD14" s="155"/>
      <c r="AE14" s="155"/>
      <c r="AF14" s="156"/>
      <c r="AG14" s="155"/>
      <c r="AH14" s="155"/>
      <c r="AI14" s="156"/>
      <c r="AJ14" s="157">
        <f t="shared" si="3"/>
        <v>64</v>
      </c>
      <c r="AK14" s="157">
        <f t="shared" si="4"/>
        <v>0</v>
      </c>
      <c r="AL14" s="158">
        <f t="shared" si="5"/>
        <v>0</v>
      </c>
      <c r="AM14" s="152">
        <f t="shared" si="6"/>
        <v>64</v>
      </c>
    </row>
    <row r="15" spans="1:39" ht="12.75">
      <c r="A15" s="88">
        <v>13</v>
      </c>
      <c r="B15" s="154">
        <f>'oceny I sem_'!B15</f>
        <v>0</v>
      </c>
      <c r="C15" s="155">
        <v>1</v>
      </c>
      <c r="D15" s="155">
        <v>0</v>
      </c>
      <c r="E15" s="156">
        <v>0</v>
      </c>
      <c r="F15" s="155">
        <v>7</v>
      </c>
      <c r="G15" s="155">
        <v>0</v>
      </c>
      <c r="H15" s="156">
        <v>0</v>
      </c>
      <c r="I15" s="155">
        <v>1</v>
      </c>
      <c r="J15" s="155">
        <v>0</v>
      </c>
      <c r="K15" s="156">
        <v>0</v>
      </c>
      <c r="L15" s="155">
        <v>0</v>
      </c>
      <c r="M15" s="155">
        <v>0</v>
      </c>
      <c r="N15" s="156">
        <v>0</v>
      </c>
      <c r="O15" s="155"/>
      <c r="P15" s="155"/>
      <c r="Q15" s="156"/>
      <c r="R15" s="157">
        <f t="shared" si="0"/>
        <v>9</v>
      </c>
      <c r="S15" s="157">
        <f t="shared" si="1"/>
        <v>0</v>
      </c>
      <c r="T15" s="158">
        <f t="shared" si="2"/>
        <v>0</v>
      </c>
      <c r="U15" s="155"/>
      <c r="V15" s="155"/>
      <c r="W15" s="156"/>
      <c r="X15" s="155"/>
      <c r="Y15" s="155"/>
      <c r="Z15" s="156"/>
      <c r="AA15" s="155"/>
      <c r="AB15" s="155"/>
      <c r="AC15" s="156"/>
      <c r="AD15" s="155"/>
      <c r="AE15" s="155"/>
      <c r="AF15" s="156"/>
      <c r="AG15" s="155"/>
      <c r="AH15" s="155"/>
      <c r="AI15" s="156"/>
      <c r="AJ15" s="157">
        <f t="shared" si="3"/>
        <v>9</v>
      </c>
      <c r="AK15" s="157">
        <f t="shared" si="4"/>
        <v>0</v>
      </c>
      <c r="AL15" s="158">
        <f t="shared" si="5"/>
        <v>0</v>
      </c>
      <c r="AM15" s="152">
        <f t="shared" si="6"/>
        <v>9</v>
      </c>
    </row>
    <row r="16" spans="1:39" ht="12.75">
      <c r="A16" s="88">
        <v>14</v>
      </c>
      <c r="B16" s="154">
        <f>'oceny I sem_'!B16</f>
        <v>0</v>
      </c>
      <c r="C16" s="155">
        <v>7</v>
      </c>
      <c r="D16" s="155">
        <v>0</v>
      </c>
      <c r="E16" s="156">
        <v>0</v>
      </c>
      <c r="F16" s="155">
        <v>18</v>
      </c>
      <c r="G16" s="155">
        <v>0</v>
      </c>
      <c r="H16" s="156">
        <v>0</v>
      </c>
      <c r="I16" s="155">
        <v>3</v>
      </c>
      <c r="J16" s="155">
        <v>0</v>
      </c>
      <c r="K16" s="156">
        <v>0</v>
      </c>
      <c r="L16" s="155">
        <v>7</v>
      </c>
      <c r="M16" s="155">
        <v>0</v>
      </c>
      <c r="N16" s="156">
        <v>0</v>
      </c>
      <c r="O16" s="155"/>
      <c r="P16" s="155"/>
      <c r="Q16" s="156"/>
      <c r="R16" s="157">
        <f t="shared" si="0"/>
        <v>35</v>
      </c>
      <c r="S16" s="157">
        <f t="shared" si="1"/>
        <v>0</v>
      </c>
      <c r="T16" s="158">
        <f t="shared" si="2"/>
        <v>0</v>
      </c>
      <c r="U16" s="155"/>
      <c r="V16" s="155"/>
      <c r="W16" s="156"/>
      <c r="X16" s="155"/>
      <c r="Y16" s="155"/>
      <c r="Z16" s="156"/>
      <c r="AA16" s="155"/>
      <c r="AB16" s="155"/>
      <c r="AC16" s="156"/>
      <c r="AD16" s="155"/>
      <c r="AE16" s="155"/>
      <c r="AF16" s="156"/>
      <c r="AG16" s="155"/>
      <c r="AH16" s="155"/>
      <c r="AI16" s="156"/>
      <c r="AJ16" s="157">
        <f t="shared" si="3"/>
        <v>35</v>
      </c>
      <c r="AK16" s="157">
        <f t="shared" si="4"/>
        <v>0</v>
      </c>
      <c r="AL16" s="158">
        <f t="shared" si="5"/>
        <v>0</v>
      </c>
      <c r="AM16" s="152">
        <f t="shared" si="6"/>
        <v>35</v>
      </c>
    </row>
    <row r="17" spans="1:39" ht="12.75">
      <c r="A17" s="88">
        <v>15</v>
      </c>
      <c r="B17" s="154">
        <f>'oceny I sem_'!B17</f>
        <v>0</v>
      </c>
      <c r="C17" s="155">
        <v>2</v>
      </c>
      <c r="D17" s="155">
        <v>0</v>
      </c>
      <c r="E17" s="156">
        <v>0</v>
      </c>
      <c r="F17" s="155">
        <v>0</v>
      </c>
      <c r="G17" s="155">
        <v>0</v>
      </c>
      <c r="H17" s="156">
        <v>0</v>
      </c>
      <c r="I17" s="155">
        <v>0</v>
      </c>
      <c r="J17" s="155">
        <v>0</v>
      </c>
      <c r="K17" s="156">
        <v>0</v>
      </c>
      <c r="L17" s="155">
        <v>0</v>
      </c>
      <c r="M17" s="155">
        <v>0</v>
      </c>
      <c r="N17" s="156">
        <v>0</v>
      </c>
      <c r="O17" s="155"/>
      <c r="P17" s="155"/>
      <c r="Q17" s="156"/>
      <c r="R17" s="157">
        <f t="shared" si="0"/>
        <v>2</v>
      </c>
      <c r="S17" s="157">
        <f t="shared" si="1"/>
        <v>0</v>
      </c>
      <c r="T17" s="158">
        <f t="shared" si="2"/>
        <v>0</v>
      </c>
      <c r="U17" s="155"/>
      <c r="V17" s="155"/>
      <c r="W17" s="156"/>
      <c r="X17" s="155"/>
      <c r="Y17" s="155"/>
      <c r="Z17" s="156"/>
      <c r="AA17" s="155"/>
      <c r="AB17" s="155"/>
      <c r="AC17" s="156"/>
      <c r="AD17" s="155"/>
      <c r="AE17" s="155"/>
      <c r="AF17" s="156"/>
      <c r="AG17" s="155"/>
      <c r="AH17" s="155"/>
      <c r="AI17" s="156"/>
      <c r="AJ17" s="157">
        <f t="shared" si="3"/>
        <v>2</v>
      </c>
      <c r="AK17" s="157">
        <f t="shared" si="4"/>
        <v>0</v>
      </c>
      <c r="AL17" s="158">
        <f t="shared" si="5"/>
        <v>0</v>
      </c>
      <c r="AM17" s="152">
        <f t="shared" si="6"/>
        <v>2</v>
      </c>
    </row>
    <row r="18" spans="1:39" ht="12.75">
      <c r="A18" s="88">
        <v>16</v>
      </c>
      <c r="B18" s="154">
        <f>'oceny I sem_'!B18</f>
        <v>0</v>
      </c>
      <c r="C18" s="155">
        <v>0</v>
      </c>
      <c r="D18" s="155">
        <v>0</v>
      </c>
      <c r="E18" s="156">
        <v>0</v>
      </c>
      <c r="F18" s="155">
        <v>2</v>
      </c>
      <c r="G18" s="155">
        <v>1</v>
      </c>
      <c r="H18" s="156">
        <v>0</v>
      </c>
      <c r="I18" s="155">
        <v>0</v>
      </c>
      <c r="J18" s="155">
        <v>0</v>
      </c>
      <c r="K18" s="156">
        <v>0</v>
      </c>
      <c r="L18" s="155">
        <v>0</v>
      </c>
      <c r="M18" s="155">
        <v>0</v>
      </c>
      <c r="N18" s="156">
        <v>0</v>
      </c>
      <c r="O18" s="155"/>
      <c r="P18" s="155"/>
      <c r="Q18" s="156"/>
      <c r="R18" s="157">
        <f t="shared" si="0"/>
        <v>2</v>
      </c>
      <c r="S18" s="157">
        <f t="shared" si="1"/>
        <v>1</v>
      </c>
      <c r="T18" s="158">
        <f t="shared" si="2"/>
        <v>0</v>
      </c>
      <c r="U18" s="155"/>
      <c r="V18" s="155"/>
      <c r="W18" s="156"/>
      <c r="X18" s="155"/>
      <c r="Y18" s="155"/>
      <c r="Z18" s="156"/>
      <c r="AA18" s="155"/>
      <c r="AB18" s="155"/>
      <c r="AC18" s="156"/>
      <c r="AD18" s="155"/>
      <c r="AE18" s="155"/>
      <c r="AF18" s="156"/>
      <c r="AG18" s="155"/>
      <c r="AH18" s="155"/>
      <c r="AI18" s="156"/>
      <c r="AJ18" s="157">
        <f t="shared" si="3"/>
        <v>2</v>
      </c>
      <c r="AK18" s="157">
        <f t="shared" si="4"/>
        <v>1</v>
      </c>
      <c r="AL18" s="158">
        <f t="shared" si="5"/>
        <v>0</v>
      </c>
      <c r="AM18" s="152">
        <f t="shared" si="6"/>
        <v>3</v>
      </c>
    </row>
    <row r="19" spans="1:39" ht="12.75">
      <c r="A19" s="88">
        <v>17</v>
      </c>
      <c r="B19" s="154">
        <f>'oceny I sem_'!B19</f>
        <v>0</v>
      </c>
      <c r="C19" s="155">
        <v>2</v>
      </c>
      <c r="D19" s="155">
        <v>0</v>
      </c>
      <c r="E19" s="156">
        <v>0</v>
      </c>
      <c r="F19" s="155">
        <v>0</v>
      </c>
      <c r="G19" s="155">
        <v>0</v>
      </c>
      <c r="H19" s="156">
        <v>0</v>
      </c>
      <c r="I19" s="155">
        <v>6</v>
      </c>
      <c r="J19" s="155">
        <v>0</v>
      </c>
      <c r="K19" s="156">
        <v>0</v>
      </c>
      <c r="L19" s="155">
        <v>7</v>
      </c>
      <c r="M19" s="155">
        <v>0</v>
      </c>
      <c r="N19" s="156">
        <v>0</v>
      </c>
      <c r="O19" s="155"/>
      <c r="P19" s="155"/>
      <c r="Q19" s="156"/>
      <c r="R19" s="157">
        <f t="shared" si="0"/>
        <v>15</v>
      </c>
      <c r="S19" s="157">
        <f t="shared" si="1"/>
        <v>0</v>
      </c>
      <c r="T19" s="158">
        <f t="shared" si="2"/>
        <v>0</v>
      </c>
      <c r="U19" s="155"/>
      <c r="V19" s="155"/>
      <c r="W19" s="156"/>
      <c r="X19" s="155"/>
      <c r="Y19" s="155"/>
      <c r="Z19" s="156"/>
      <c r="AA19" s="155"/>
      <c r="AB19" s="155"/>
      <c r="AC19" s="156"/>
      <c r="AD19" s="155"/>
      <c r="AE19" s="155"/>
      <c r="AF19" s="156"/>
      <c r="AG19" s="155"/>
      <c r="AH19" s="155"/>
      <c r="AI19" s="156"/>
      <c r="AJ19" s="157">
        <f t="shared" si="3"/>
        <v>15</v>
      </c>
      <c r="AK19" s="157">
        <f t="shared" si="4"/>
        <v>0</v>
      </c>
      <c r="AL19" s="158">
        <f t="shared" si="5"/>
        <v>0</v>
      </c>
      <c r="AM19" s="152">
        <f t="shared" si="6"/>
        <v>15</v>
      </c>
    </row>
    <row r="20" spans="1:39" ht="12.75">
      <c r="A20" s="88">
        <v>18</v>
      </c>
      <c r="B20" s="154">
        <f>'oceny I sem_'!B20</f>
        <v>0</v>
      </c>
      <c r="C20" s="155">
        <v>6</v>
      </c>
      <c r="D20" s="155">
        <v>0</v>
      </c>
      <c r="E20" s="156">
        <v>0</v>
      </c>
      <c r="F20" s="155">
        <v>19</v>
      </c>
      <c r="G20" s="155">
        <v>0</v>
      </c>
      <c r="H20" s="156">
        <v>0</v>
      </c>
      <c r="I20" s="155">
        <v>12</v>
      </c>
      <c r="J20" s="155">
        <v>0</v>
      </c>
      <c r="K20" s="156">
        <v>0</v>
      </c>
      <c r="L20" s="155">
        <v>14</v>
      </c>
      <c r="M20" s="155">
        <v>0</v>
      </c>
      <c r="N20" s="156">
        <v>0</v>
      </c>
      <c r="O20" s="155"/>
      <c r="P20" s="155"/>
      <c r="Q20" s="156"/>
      <c r="R20" s="157">
        <f t="shared" si="0"/>
        <v>51</v>
      </c>
      <c r="S20" s="157">
        <f t="shared" si="1"/>
        <v>0</v>
      </c>
      <c r="T20" s="158">
        <f t="shared" si="2"/>
        <v>0</v>
      </c>
      <c r="U20" s="155"/>
      <c r="V20" s="155"/>
      <c r="W20" s="156"/>
      <c r="X20" s="155"/>
      <c r="Y20" s="155"/>
      <c r="Z20" s="156"/>
      <c r="AA20" s="155"/>
      <c r="AB20" s="155"/>
      <c r="AC20" s="156"/>
      <c r="AD20" s="155"/>
      <c r="AE20" s="155"/>
      <c r="AF20" s="156"/>
      <c r="AG20" s="155"/>
      <c r="AH20" s="155"/>
      <c r="AI20" s="156"/>
      <c r="AJ20" s="157">
        <f t="shared" si="3"/>
        <v>51</v>
      </c>
      <c r="AK20" s="157">
        <f t="shared" si="4"/>
        <v>0</v>
      </c>
      <c r="AL20" s="158">
        <f t="shared" si="5"/>
        <v>0</v>
      </c>
      <c r="AM20" s="152">
        <f t="shared" si="6"/>
        <v>51</v>
      </c>
    </row>
    <row r="21" spans="1:39" ht="13.5" thickBot="1">
      <c r="A21" s="88">
        <v>19</v>
      </c>
      <c r="B21" s="154">
        <f>'oceny I sem_'!B21</f>
        <v>0</v>
      </c>
      <c r="C21" s="155">
        <v>0</v>
      </c>
      <c r="D21" s="155">
        <v>0</v>
      </c>
      <c r="E21" s="156">
        <v>0</v>
      </c>
      <c r="F21" s="155">
        <v>3</v>
      </c>
      <c r="G21" s="155">
        <v>0</v>
      </c>
      <c r="H21" s="156">
        <v>0</v>
      </c>
      <c r="I21" s="155">
        <v>1</v>
      </c>
      <c r="J21" s="155">
        <v>0</v>
      </c>
      <c r="K21" s="156">
        <v>0</v>
      </c>
      <c r="L21" s="155">
        <v>8</v>
      </c>
      <c r="M21" s="155">
        <v>0</v>
      </c>
      <c r="N21" s="156">
        <v>0</v>
      </c>
      <c r="O21" s="155"/>
      <c r="P21" s="155"/>
      <c r="Q21" s="156"/>
      <c r="R21" s="157">
        <f t="shared" si="0"/>
        <v>12</v>
      </c>
      <c r="S21" s="157">
        <f t="shared" si="1"/>
        <v>0</v>
      </c>
      <c r="T21" s="158">
        <f t="shared" si="2"/>
        <v>0</v>
      </c>
      <c r="U21" s="155"/>
      <c r="V21" s="155"/>
      <c r="W21" s="156"/>
      <c r="X21" s="155"/>
      <c r="Y21" s="155"/>
      <c r="Z21" s="156"/>
      <c r="AA21" s="155"/>
      <c r="AB21" s="155"/>
      <c r="AC21" s="156"/>
      <c r="AD21" s="155"/>
      <c r="AE21" s="155"/>
      <c r="AF21" s="156"/>
      <c r="AG21" s="155"/>
      <c r="AH21" s="155"/>
      <c r="AI21" s="156"/>
      <c r="AJ21" s="157">
        <f t="shared" si="3"/>
        <v>12</v>
      </c>
      <c r="AK21" s="157">
        <f t="shared" si="4"/>
        <v>0</v>
      </c>
      <c r="AL21" s="158">
        <f t="shared" si="5"/>
        <v>0</v>
      </c>
      <c r="AM21" s="152">
        <f t="shared" si="6"/>
        <v>12</v>
      </c>
    </row>
    <row r="22" spans="1:39" ht="13.5" thickBot="1">
      <c r="A22" s="164" t="s">
        <v>83</v>
      </c>
      <c r="B22" s="165"/>
      <c r="C22" s="166"/>
      <c r="D22" s="166"/>
      <c r="E22" s="167"/>
      <c r="F22" s="168"/>
      <c r="G22" s="169"/>
      <c r="H22" s="170"/>
      <c r="I22" s="169"/>
      <c r="J22" s="169"/>
      <c r="K22" s="170"/>
      <c r="L22" s="169"/>
      <c r="M22" s="169"/>
      <c r="N22" s="170"/>
      <c r="O22" s="169"/>
      <c r="P22" s="169"/>
      <c r="Q22" s="170"/>
      <c r="R22" s="171">
        <f>SUM(R3:R21)</f>
        <v>434</v>
      </c>
      <c r="S22" s="171">
        <f>SUM(S3:S21)</f>
        <v>10</v>
      </c>
      <c r="T22" s="171">
        <f>SUM(T3:T21)</f>
        <v>2</v>
      </c>
      <c r="U22" s="172"/>
      <c r="V22" s="171"/>
      <c r="W22" s="173"/>
      <c r="X22" s="171"/>
      <c r="Y22" s="171"/>
      <c r="Z22" s="173"/>
      <c r="AA22" s="172"/>
      <c r="AB22" s="171"/>
      <c r="AC22" s="173"/>
      <c r="AD22" s="171"/>
      <c r="AE22" s="171"/>
      <c r="AF22" s="173"/>
      <c r="AG22" s="171"/>
      <c r="AH22" s="171"/>
      <c r="AI22" s="173"/>
      <c r="AJ22" s="171">
        <f>SUM(AJ3:AJ21)</f>
        <v>434</v>
      </c>
      <c r="AK22" s="171">
        <f>SUM(AK3:AK21)</f>
        <v>10</v>
      </c>
      <c r="AL22" s="173">
        <f>SUM(AL3:AL21)</f>
        <v>2</v>
      </c>
      <c r="AM22" s="152">
        <f t="shared" si="6"/>
        <v>444</v>
      </c>
    </row>
    <row r="23" spans="1:40" ht="12.75">
      <c r="A23" s="174"/>
      <c r="B23" s="159"/>
      <c r="C23" s="175"/>
      <c r="D23" s="175"/>
      <c r="E23" s="176"/>
      <c r="F23" s="177"/>
      <c r="G23" s="178"/>
      <c r="H23" s="179"/>
      <c r="I23" s="178"/>
      <c r="J23" s="178"/>
      <c r="K23" s="179"/>
      <c r="L23" s="178"/>
      <c r="M23" s="178"/>
      <c r="N23" s="179"/>
      <c r="O23" s="178"/>
      <c r="P23" s="178"/>
      <c r="Q23" s="179"/>
      <c r="R23" s="160"/>
      <c r="S23" s="160"/>
      <c r="T23" s="161"/>
      <c r="U23" s="177"/>
      <c r="V23" s="178"/>
      <c r="W23" s="179"/>
      <c r="X23" s="178">
        <f>SUM(X3:X21)</f>
        <v>0</v>
      </c>
      <c r="Y23" s="178">
        <f>SUM(Y3:Y21)</f>
        <v>0</v>
      </c>
      <c r="Z23" s="179">
        <f>X23+Y23</f>
        <v>0</v>
      </c>
      <c r="AA23" s="177">
        <f>SUM(AA3:AA21)</f>
        <v>0</v>
      </c>
      <c r="AB23" s="178">
        <f>SUM(AB3:AB21)</f>
        <v>0</v>
      </c>
      <c r="AC23" s="179">
        <f>AA23+AB23</f>
        <v>0</v>
      </c>
      <c r="AD23" s="178">
        <f>SUM(AD3:AD21)</f>
        <v>0</v>
      </c>
      <c r="AE23" s="178">
        <f>SUM(AE3:AE21)</f>
        <v>0</v>
      </c>
      <c r="AF23" s="179">
        <f>AD23+AE23</f>
        <v>0</v>
      </c>
      <c r="AG23" s="178"/>
      <c r="AH23" s="178">
        <f>SUM(AH4:AH15)</f>
        <v>0</v>
      </c>
      <c r="AI23" s="179"/>
      <c r="AJ23" s="160"/>
      <c r="AK23" s="160"/>
      <c r="AL23" s="180"/>
      <c r="AM23" s="160"/>
      <c r="AN23">
        <f>AVERAGE(AM3:AM18,AM20:AM21)</f>
        <v>23.833333333333332</v>
      </c>
    </row>
    <row r="24" spans="1:39" ht="12.75">
      <c r="A24" s="181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M24" s="140"/>
    </row>
  </sheetData>
  <sheetProtection/>
  <mergeCells count="12">
    <mergeCell ref="AG1:AI1"/>
    <mergeCell ref="AJ1:AL1"/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8"/>
  <sheetViews>
    <sheetView view="pageBreakPreview" zoomScale="80" zoomScaleNormal="85" zoomScaleSheetLayoutView="80" zoomScalePageLayoutView="0" workbookViewId="0" topLeftCell="A1">
      <selection activeCell="D39" sqref="D39"/>
    </sheetView>
  </sheetViews>
  <sheetFormatPr defaultColWidth="9.00390625" defaultRowHeight="12.75"/>
  <cols>
    <col min="1" max="1" width="3.00390625" style="195" customWidth="1"/>
    <col min="2" max="2" width="22.25390625" style="195" customWidth="1"/>
    <col min="3" max="3" width="20.125" style="190" customWidth="1"/>
    <col min="4" max="4" width="6.375" style="195" customWidth="1"/>
    <col min="5" max="5" width="7.75390625" style="195" customWidth="1"/>
    <col min="6" max="6" width="25.00390625" style="195" customWidth="1"/>
    <col min="7" max="7" width="20.125" style="190" customWidth="1"/>
    <col min="8" max="8" width="6.00390625" style="190" customWidth="1"/>
    <col min="9" max="253" width="9.125" style="140" customWidth="1"/>
  </cols>
  <sheetData>
    <row r="1" spans="2:10" ht="15" customHeight="1">
      <c r="B1" s="183">
        <f>'oceny I sem_'!B3</f>
        <v>0</v>
      </c>
      <c r="C1" s="190">
        <f>'oceny I sem_'!A3</f>
        <v>1</v>
      </c>
      <c r="F1" s="183">
        <f>'oceny I sem_'!B4</f>
        <v>0</v>
      </c>
      <c r="G1" s="190">
        <f>'oceny I sem_'!A4</f>
        <v>2</v>
      </c>
      <c r="J1"/>
    </row>
    <row r="2" spans="2:6" ht="15" customHeight="1">
      <c r="B2" s="183"/>
      <c r="F2" s="183"/>
    </row>
    <row r="3" spans="2:8" ht="15" customHeight="1">
      <c r="B3" s="184" t="str">
        <f>'oceny I sem_'!$D$2</f>
        <v>zachowanie</v>
      </c>
      <c r="C3" s="185" t="str">
        <f>IF('oceny I sem_'!D3="wz","wzorowe",IF('oceny I sem_'!D3="bdb","bardzo dobre",IF('oceny I sem_'!D3="db","dobre",IF('oceny I sem_'!D3="pop","poprawne",IF('oceny I sem_'!D3="nieodp","nieodpowiednie",IF('oceny I sem_'!D3="ng","naganne",IF('oceny I sem_'!D3=0,0)))))))</f>
        <v>dobre</v>
      </c>
      <c r="F3" s="184" t="str">
        <f>'oceny I sem_'!$D$2</f>
        <v>zachowanie</v>
      </c>
      <c r="G3" s="186" t="str">
        <f>IF('oceny I sem_'!D4="wz","wzorowe",IF('oceny I sem_'!D4="bdb","bardzo dobre",IF('oceny I sem_'!D4="db","dobre",IF('oceny I sem_'!D4="pop","poprawne",IF('oceny I sem_'!D4="nieodp","nieodpowiednie",IF('oceny I sem_'!D4="ng","naganne",IF('oceny I sem_'!D4=0,0)))))))</f>
        <v>poprawne</v>
      </c>
      <c r="H3" s="185"/>
    </row>
    <row r="4" spans="2:7" ht="15" customHeight="1">
      <c r="B4" s="187" t="str">
        <f>'oceny I sem_'!$E$2</f>
        <v>religia</v>
      </c>
      <c r="C4" s="190" t="str">
        <f>IF('oceny I sem_'!E3="-","---------",IF('oceny I sem_'!E3=1,"niedostateczny",IF('oceny I sem_'!E3=2,"dopuszczający",IF('oceny I sem_'!E3=3,"dostateczny",IF('oceny I sem_'!E3=4,"dobry",IF('oceny I sem_'!E3=5,"bardzo dobry",IF('oceny I sem_'!E3=6,"celujący")))))))</f>
        <v>dostateczny</v>
      </c>
      <c r="F4" s="187" t="str">
        <f>'oceny I sem_'!$E$2</f>
        <v>religia</v>
      </c>
      <c r="G4" s="190" t="str">
        <f>IF('oceny I sem_'!E4="-","---------",IF('oceny I sem_'!E4=1,"niedostateczny",IF('oceny I sem_'!E4=2,"dopuszczający",IF('oceny I sem_'!E4=3,"dostateczny",IF('oceny I sem_'!E4=4,"dobry",IF('oceny I sem_'!E4=5,"bardzo dobry",IF('oceny I sem_'!E4=6,"celujący")))))))</f>
        <v>bardzo dobry</v>
      </c>
    </row>
    <row r="5" spans="2:7" ht="15" customHeight="1">
      <c r="B5" s="187" t="str">
        <f>'oceny I sem_'!$F$2</f>
        <v>j. polski</v>
      </c>
      <c r="C5" s="193" t="str">
        <f>IF('oceny I sem_'!F3="-","---------",IF('oceny I sem_'!F3=1,"niedostateczny",IF('oceny I sem_'!F3=2,"dopuszczający",IF('oceny I sem_'!F3=3,"dostateczny",IF('oceny I sem_'!F3=4,"dobry",IF('oceny I sem_'!F3=5,"bardzo dobry",IF('oceny I sem_'!F3=6,"celujący")))))))</f>
        <v>dopuszczający</v>
      </c>
      <c r="F5" s="187" t="str">
        <f>'oceny I sem_'!$F$2</f>
        <v>j. polski</v>
      </c>
      <c r="G5" s="190" t="str">
        <f>IF('oceny I sem_'!F4="-","---------",IF('oceny I sem_'!F4=1,"niedostateczny",IF('oceny I sem_'!F4=2,"dopuszczający",IF('oceny I sem_'!F4=3,"dostateczny",IF('oceny I sem_'!F4=4,"dobry",IF('oceny I sem_'!F4=5,"bardzo dobry",IF('oceny I sem_'!F4=6,"celujący")))))))</f>
        <v>dostateczny</v>
      </c>
    </row>
    <row r="6" spans="2:7" ht="15" customHeight="1">
      <c r="B6" s="187" t="str">
        <f>'oceny I sem_'!$G$2</f>
        <v>j. niemiecki</v>
      </c>
      <c r="C6" s="193" t="str">
        <f>IF('oceny I sem_'!G3="-","---------",IF('oceny I sem_'!G3=1,"niedostateczny",IF('oceny I sem_'!G3=2,"dopuszczający",IF('oceny I sem_'!G3=3,"dostateczny",IF('oceny I sem_'!G3=4,"dobry",IF('oceny I sem_'!G3=5,"bardzo dobry",IF('oceny I sem_'!G3=6,"celujący")))))))</f>
        <v>dostateczny</v>
      </c>
      <c r="F6" s="187" t="str">
        <f>'oceny I sem_'!$G$2</f>
        <v>j. niemiecki</v>
      </c>
      <c r="G6" s="190" t="str">
        <f>IF('oceny I sem_'!G4="-","---------",IF('oceny I sem_'!G4=1,"niedostateczny",IF('oceny I sem_'!G4=2,"dopuszczający",IF('oceny I sem_'!G4=3,"dostateczny",IF('oceny I sem_'!G4=4,"dobry",IF('oceny I sem_'!G4=5,"bardzo dobry",IF('oceny I sem_'!G4=6,"celujący")))))))</f>
        <v>dobry</v>
      </c>
    </row>
    <row r="7" spans="2:7" ht="15" customHeight="1">
      <c r="B7" s="187" t="str">
        <f>'oceny I sem_'!$H$2</f>
        <v>j. angielski</v>
      </c>
      <c r="C7" s="190" t="str">
        <f>IF('oceny I sem_'!H3="-","---------",IF('oceny I sem_'!H3=1,"niedostateczny",IF('oceny I sem_'!H3=2,"dopuszczający",IF('oceny I sem_'!H3=3,"dostateczny",IF('oceny I sem_'!H3=4,"dobry",IF('oceny I sem_'!H3=5,"bardzo dobry",IF('oceny I sem_'!H3=6,"celujący")))))))</f>
        <v>dopuszczający</v>
      </c>
      <c r="F7" s="187" t="str">
        <f>'oceny I sem_'!$H$2</f>
        <v>j. angielski</v>
      </c>
      <c r="G7" s="190" t="str">
        <f>IF('oceny I sem_'!H4="-","---------",IF('oceny I sem_'!H4=1,"niedostateczny",IF('oceny I sem_'!H4=2,"dopuszczający",IF('oceny I sem_'!H4=3,"dostateczny",IF('oceny I sem_'!H4=4,"dobry",IF('oceny I sem_'!H4=5,"bardzo dobry",IF('oceny I sem_'!H4=6,"celujący")))))))</f>
        <v>dostateczny</v>
      </c>
    </row>
    <row r="8" spans="2:7" ht="15" customHeight="1">
      <c r="B8" s="187" t="str">
        <f>'oceny I sem_'!$I$2</f>
        <v>wos</v>
      </c>
      <c r="C8" s="190" t="b">
        <f>IF('oceny I sem_'!I3="-","---------",IF('oceny I sem_'!I3=1,"niedostateczny",IF('oceny I sem_'!I3=2,"dopuszczający",IF('oceny I sem_'!I3=3,"dostateczny",IF('oceny I sem_'!I3=4,"dobry",IF('oceny I sem_'!I3=5,"bardzo dobry",IF('oceny I sem_'!I3=6,"celujący")))))))</f>
        <v>0</v>
      </c>
      <c r="F8" s="187" t="str">
        <f>'oceny I sem_'!$I$2</f>
        <v>wos</v>
      </c>
      <c r="G8" s="190" t="b">
        <f>IF('oceny I sem_'!I4="-","---------",IF('oceny I sem_'!I4=1,"niedostateczny",IF('oceny I sem_'!I4=2,"dopuszczający",IF('oceny I sem_'!I4=3,"dostateczny",IF('oceny I sem_'!I4=4,"dobry",IF('oceny I sem_'!I4=5,"bardzo dobry",IF('oceny I sem_'!I4=6,"celujący")))))))</f>
        <v>0</v>
      </c>
    </row>
    <row r="9" spans="2:7" ht="15" customHeight="1">
      <c r="B9" s="187" t="str">
        <f>'oceny I sem_'!$J$2</f>
        <v>historia</v>
      </c>
      <c r="C9" s="190" t="str">
        <f>IF('oceny I sem_'!J3="-","---------",IF('oceny I sem_'!J3=1,"niedostateczny",IF('oceny I sem_'!J3=2,"dopuszczający",IF('oceny I sem_'!J3=3,"dostateczny",IF('oceny I sem_'!J3=4,"dobry",IF('oceny I sem_'!J3=5,"bardzo dobry",IF('oceny I sem_'!J3=6,"celujący")))))))</f>
        <v>niedostateczny</v>
      </c>
      <c r="F9" s="187" t="str">
        <f>'oceny I sem_'!$J$2</f>
        <v>historia</v>
      </c>
      <c r="G9" s="190" t="str">
        <f>IF('oceny I sem_'!J4="-","---------",IF('oceny I sem_'!J4=1,"niedostateczny",IF('oceny I sem_'!J4=2,"dopuszczający",IF('oceny I sem_'!J4=3,"dostateczny",IF('oceny I sem_'!J4=4,"dobry",IF('oceny I sem_'!J4=5,"bardzo dobry",IF('oceny I sem_'!J4=6,"celujący")))))))</f>
        <v>dopuszczający</v>
      </c>
    </row>
    <row r="10" spans="2:7" ht="15" customHeight="1">
      <c r="B10" s="187" t="str">
        <f>'oceny I sem_'!$K$2</f>
        <v>matematyka</v>
      </c>
      <c r="C10" s="190" t="str">
        <f>IF('oceny I sem_'!K3="-","---------",IF('oceny I sem_'!K3=1,"niedostateczny",IF('oceny I sem_'!K3=2,"dopuszczający",IF('oceny I sem_'!K3=3,"dostateczny",IF('oceny I sem_'!K3=4,"dobry",IF('oceny I sem_'!K3=5,"bardzo dobry",IF('oceny I sem_'!K3=6,"celujący")))))))</f>
        <v>dopuszczający</v>
      </c>
      <c r="F10" s="187" t="str">
        <f>'oceny I sem_'!$K$2</f>
        <v>matematyka</v>
      </c>
      <c r="G10" s="190" t="str">
        <f>IF('oceny I sem_'!K4="-","---------",IF('oceny I sem_'!K4=1,"niedostateczny",IF('oceny I sem_'!K4=2,"dopuszczający",IF('oceny I sem_'!K4=3,"dostateczny",IF('oceny I sem_'!K4=4,"dobry",IF('oceny I sem_'!K4=5,"bardzo dobry",IF('oceny I sem_'!K4=6,"celujący")))))))</f>
        <v>dopuszczający</v>
      </c>
    </row>
    <row r="11" spans="2:7" ht="15" customHeight="1">
      <c r="B11" s="187" t="str">
        <f>'oceny I sem_'!$L$2</f>
        <v>geografia</v>
      </c>
      <c r="C11" s="190" t="str">
        <f>IF('oceny I sem_'!L3="-","---------",IF('oceny I sem_'!L3=1,"niedostateczny",IF('oceny I sem_'!L3=2,"dopuszczający",IF('oceny I sem_'!L3=3,"dostateczny",IF('oceny I sem_'!L3=4,"dobry",IF('oceny I sem_'!L3=5,"bardzo dobry",IF('oceny I sem_'!L3=6,"celujący")))))))</f>
        <v>dopuszczający</v>
      </c>
      <c r="F11" s="187" t="str">
        <f>'oceny I sem_'!$L$2</f>
        <v>geografia</v>
      </c>
      <c r="G11" s="190" t="str">
        <f>IF('oceny I sem_'!L4="-","---------",IF('oceny I sem_'!L4=1,"niedostateczny",IF('oceny I sem_'!L4=2,"dopuszczający",IF('oceny I sem_'!L4=3,"dostateczny",IF('oceny I sem_'!L4=4,"dobry",IF('oceny I sem_'!L4=5,"bardzo dobry",IF('oceny I sem_'!L4=6,"celujący")))))))</f>
        <v>dopuszczający</v>
      </c>
    </row>
    <row r="12" spans="2:7" ht="15" customHeight="1">
      <c r="B12" s="187" t="str">
        <f>'oceny I sem_'!$M$2</f>
        <v>biologia</v>
      </c>
      <c r="C12" s="190" t="str">
        <f>IF('oceny I sem_'!M3="-","---------",IF('oceny I sem_'!M3=1,"niedostateczny",IF('oceny I sem_'!M3=2,"dopuszczający",IF('oceny I sem_'!M3=3,"dostateczny",IF('oceny I sem_'!M3=4,"dobry",IF('oceny I sem_'!M3=5,"bardzo dobry",IF('oceny I sem_'!M3=6,"celujący")))))))</f>
        <v>dostateczny</v>
      </c>
      <c r="F12" s="187" t="str">
        <f>'oceny I sem_'!$M$2</f>
        <v>biologia</v>
      </c>
      <c r="G12" s="190" t="str">
        <f>IF('oceny I sem_'!M4="-","---------",IF('oceny I sem_'!M4=1,"niedostateczny",IF('oceny I sem_'!M4=2,"dopuszczający",IF('oceny I sem_'!M4=3,"dostateczny",IF('oceny I sem_'!M4=4,"dobry",IF('oceny I sem_'!M4=5,"bardzo dobry",IF('oceny I sem_'!M4=6,"celujący")))))))</f>
        <v>dopuszczający</v>
      </c>
    </row>
    <row r="13" spans="2:7" ht="15" customHeight="1">
      <c r="B13" s="187" t="str">
        <f>'oceny I sem_'!$N$2</f>
        <v>fizyka</v>
      </c>
      <c r="C13" s="190" t="str">
        <f>IF('oceny I sem_'!N3="-","---------",IF('oceny I sem_'!N3=1,"niedostateczny",IF('oceny I sem_'!N3=2,"dopuszczający",IF('oceny I sem_'!N3=3,"dostateczny",IF('oceny I sem_'!N3=4,"dobry",IF('oceny I sem_'!N3=5,"bardzo dobry",IF('oceny I sem_'!N3=6,"celujący")))))))</f>
        <v>dostateczny</v>
      </c>
      <c r="F13" s="187" t="str">
        <f>'oceny I sem_'!$N$2</f>
        <v>fizyka</v>
      </c>
      <c r="G13" s="190" t="str">
        <f>IF('oceny I sem_'!N4="-","---------",IF('oceny I sem_'!N4=1,"niedostateczny",IF('oceny I sem_'!N4=2,"dopuszczający",IF('oceny I sem_'!N4=3,"dostateczny",IF('oceny I sem_'!N4=4,"dobry",IF('oceny I sem_'!N4=5,"bardzo dobry",IF('oceny I sem_'!N4=6,"celujący")))))))</f>
        <v>dostateczny</v>
      </c>
    </row>
    <row r="14" spans="2:7" ht="15" customHeight="1">
      <c r="B14" s="187" t="str">
        <f>'oceny I sem_'!$O$2</f>
        <v>chemia</v>
      </c>
      <c r="C14" s="190" t="str">
        <f>IF('oceny I sem_'!O3="-","---------",IF('oceny I sem_'!O3=1,"niedostateczny",IF('oceny I sem_'!O3=2,"dopuszczający",IF('oceny I sem_'!O3=3,"dostateczny",IF('oceny I sem_'!O3=4,"dobry",IF('oceny I sem_'!O3=5,"bardzo dobry",IF('oceny I sem_'!O3=6,"celujący")))))))</f>
        <v>dopuszczający</v>
      </c>
      <c r="F14" s="187" t="str">
        <f>'oceny I sem_'!$O$2</f>
        <v>chemia</v>
      </c>
      <c r="G14" s="190" t="str">
        <f>IF('oceny I sem_'!O4="-","---------",IF('oceny I sem_'!O4=1,"niedostateczny",IF('oceny I sem_'!O4=2,"dopuszczający",IF('oceny I sem_'!O4=3,"dostateczny",IF('oceny I sem_'!O4=4,"dobry",IF('oceny I sem_'!O4=5,"bardzo dobry",IF('oceny I sem_'!O4=6,"celujący")))))))</f>
        <v>dostateczny</v>
      </c>
    </row>
    <row r="15" spans="2:7" ht="15" customHeight="1">
      <c r="B15" s="187" t="str">
        <f>'oceny I sem_'!$P$2</f>
        <v>informatyka</v>
      </c>
      <c r="C15" s="190" t="str">
        <f>IF('oceny I sem_'!P3="-","---------",IF('oceny I sem_'!P3=1,"niedostateczny",IF('oceny I sem_'!P3=2,"dopuszczający",IF('oceny I sem_'!P3=3,"dostateczny",IF('oceny I sem_'!P3=4,"dobry",IF('oceny I sem_'!P3=5,"bardzo dobry",IF('oceny I sem_'!P3=6,"celujący")))))))</f>
        <v>dobry</v>
      </c>
      <c r="F15" s="187" t="str">
        <f>'oceny I sem_'!$P$2</f>
        <v>informatyka</v>
      </c>
      <c r="G15" s="190" t="str">
        <f>IF('oceny I sem_'!P4="-","---------",IF('oceny I sem_'!P4=1,"niedostateczny",IF('oceny I sem_'!P4=2,"dopuszczający",IF('oceny I sem_'!P4=3,"dostateczny",IF('oceny I sem_'!P4=4,"dobry",IF('oceny I sem_'!P4=5,"bardzo dobry",IF('oceny I sem_'!P4=6,"celujący")))))))</f>
        <v>dostateczny</v>
      </c>
    </row>
    <row r="16" spans="2:7" ht="15" customHeight="1">
      <c r="B16" s="187" t="str">
        <f>'oceny I sem_'!$Q$2</f>
        <v>technika</v>
      </c>
      <c r="C16" s="190" t="b">
        <f>IF('oceny I sem_'!Q3="-","---------",IF('oceny I sem_'!Q3=1,"niedostateczny",IF('oceny I sem_'!Q3=2,"dopuszczający",IF('oceny I sem_'!Q3=3,"dostateczny",IF('oceny I sem_'!Q3=4,"dobry",IF('oceny I sem_'!Q3=5,"bardzo dobry",IF('oceny I sem_'!Q3=6,"celujący")))))))</f>
        <v>0</v>
      </c>
      <c r="F16" s="187" t="str">
        <f>'oceny I sem_'!$Q$2</f>
        <v>technika</v>
      </c>
      <c r="G16" s="190" t="b">
        <f>IF('oceny I sem_'!Q4="-","---------",IF('oceny I sem_'!Q4=1,"niedostateczny",IF('oceny I sem_'!Q4=2,"dopuszczający",IF('oceny I sem_'!Q4=3,"dostateczny",IF('oceny I sem_'!Q4=4,"dobry",IF('oceny I sem_'!Q4=5,"bardzo dobry",IF('oceny I sem_'!Q4=6,"celujący")))))))</f>
        <v>0</v>
      </c>
    </row>
    <row r="17" spans="2:7" ht="15" customHeight="1">
      <c r="B17" s="187" t="str">
        <f>'oceny I sem_'!$R$2</f>
        <v>muzyka</v>
      </c>
      <c r="C17" s="190" t="b">
        <f>IF('oceny I sem_'!R3="-","---------",IF('oceny I sem_'!R3="-","-----------------",IF('oceny I sem_'!R3=1,"niedostateczny",IF('oceny I sem_'!R3=2,"dopuszczający",IF('oceny I sem_'!R3=3,"dostateczny",IF('oceny I sem_'!R3=4,"dobry",IF('oceny I sem_'!R3=5,"bardzo dobry",IF('oceny I sem_'!R3=6,"celujący"))))))))</f>
        <v>0</v>
      </c>
      <c r="F17" s="187" t="str">
        <f>'oceny I sem_'!$R$2</f>
        <v>muzyka</v>
      </c>
      <c r="G17" s="190" t="b">
        <f>IF('oceny I sem_'!R4="-","---------",IF('oceny I sem_'!R4=1,"niedostateczny",IF('oceny I sem_'!R4=2,"dopuszczający",IF('oceny I sem_'!R4=3,"dostateczny",IF('oceny I sem_'!R4=4,"dobry",IF('oceny I sem_'!R4=5,"bardzo dobry",IF('oceny I sem_'!R4=6,"celujący")))))))</f>
        <v>0</v>
      </c>
    </row>
    <row r="18" spans="2:7" ht="15" customHeight="1">
      <c r="B18" s="187" t="str">
        <f>'oceny I sem_'!$S$2</f>
        <v>plastyka</v>
      </c>
      <c r="C18" s="190" t="str">
        <f>IF('oceny I sem_'!S3="-","---------",IF('oceny I sem_'!S3=1,"niedostateczny",IF('oceny I sem_'!S3=2,"dopuszczający",IF('oceny I sem_'!S3=3,"dostateczny",IF('oceny I sem_'!S3=4,"dobry",IF('oceny I sem_'!S3=5,"bardzo dobry",IF('oceny I sem_'!S3=6,"celujący")))))))</f>
        <v>dostateczny</v>
      </c>
      <c r="F18" s="187" t="str">
        <f>'oceny I sem_'!$S$2</f>
        <v>plastyka</v>
      </c>
      <c r="G18" s="190" t="str">
        <f>IF('oceny I sem_'!S4="-","---------",IF('oceny I sem_'!S4=1,"niedostateczny",IF('oceny I sem_'!S4=2,"dopuszczający",IF('oceny I sem_'!S4=3,"dostateczny",IF('oceny I sem_'!S4=4,"dobry",IF('oceny I sem_'!S4=5,"bardzo dobry",IF('oceny I sem_'!S4=6,"celujący")))))))</f>
        <v>dobry</v>
      </c>
    </row>
    <row r="19" spans="2:7" ht="15" customHeight="1">
      <c r="B19" s="187" t="str">
        <f>'oceny I sem_'!$T$2</f>
        <v>w-f</v>
      </c>
      <c r="C19" s="190" t="b">
        <f>IF('oceny I sem_'!T3="-","---------",IF('oceny I sem_'!T3=1,"niedostateczny",IF('oceny I sem_'!T3=2,"dopuszczający",IF('oceny I sem_'!T3=3,"dostateczny",IF('oceny I sem_'!T3=4,"dobry",IF('oceny I sem_'!T3=5,"bardzo dobry",IF('oceny I sem_'!T3=6,"celujący")))))))</f>
        <v>0</v>
      </c>
      <c r="F19" s="187" t="str">
        <f>'oceny I sem_'!$T$2</f>
        <v>w-f</v>
      </c>
      <c r="G19" s="190" t="b">
        <f>IF('oceny I sem_'!T4="-","---------",IF('oceny I sem_'!T4=1,"niedostateczny",IF('oceny I sem_'!T4=2,"dopuszczający",IF('oceny I sem_'!T4=3,"dostateczny",IF('oceny I sem_'!T4=4,"dobry",IF('oceny I sem_'!T4=5,"bardzo dobry",IF('oceny I sem_'!T4=6,"celujący")))))))</f>
        <v>0</v>
      </c>
    </row>
    <row r="20" spans="2:8" ht="15" customHeight="1">
      <c r="B20" s="188" t="s">
        <v>84</v>
      </c>
      <c r="C20" s="185">
        <f>'oceny I sem_'!AA3</f>
        <v>7</v>
      </c>
      <c r="F20" s="188" t="s">
        <v>84</v>
      </c>
      <c r="G20" s="185">
        <f>'oceny I sem_'!AA4</f>
        <v>7</v>
      </c>
      <c r="H20" s="185"/>
    </row>
    <row r="21" spans="2:8" ht="15" customHeight="1">
      <c r="B21" s="188" t="s">
        <v>85</v>
      </c>
      <c r="C21" s="185">
        <f>'oceny I sem_'!AB3</f>
        <v>0</v>
      </c>
      <c r="F21" s="188" t="s">
        <v>85</v>
      </c>
      <c r="G21" s="185">
        <f>'oceny I sem_'!AB4</f>
        <v>0</v>
      </c>
      <c r="H21" s="185"/>
    </row>
    <row r="22" spans="2:8" ht="15" customHeight="1">
      <c r="B22" s="189" t="s">
        <v>86</v>
      </c>
      <c r="C22" s="185">
        <f>'oceny I sem_'!AC3</f>
        <v>0</v>
      </c>
      <c r="F22" s="189" t="s">
        <v>86</v>
      </c>
      <c r="G22" s="185">
        <f>'oceny I sem_'!AC4</f>
        <v>0</v>
      </c>
      <c r="H22" s="185"/>
    </row>
    <row r="23" spans="2:8" ht="15" customHeight="1">
      <c r="B23" s="189"/>
      <c r="C23" s="185"/>
      <c r="F23" s="189"/>
      <c r="G23" s="185"/>
      <c r="H23" s="185"/>
    </row>
    <row r="24" spans="1:8" ht="15" customHeight="1">
      <c r="A24" s="140"/>
      <c r="B24" s="140" t="s">
        <v>87</v>
      </c>
      <c r="C24" s="182"/>
      <c r="F24" s="140" t="s">
        <v>87</v>
      </c>
      <c r="G24" s="182"/>
      <c r="H24" s="185"/>
    </row>
    <row r="25" spans="1:8" ht="15" customHeight="1">
      <c r="A25" s="140"/>
      <c r="B25" s="198">
        <f>DATE(2009,1,28)</f>
        <v>39841</v>
      </c>
      <c r="C25" s="182" t="s">
        <v>88</v>
      </c>
      <c r="F25" s="198">
        <f>B25</f>
        <v>39841</v>
      </c>
      <c r="G25" s="182" t="s">
        <v>88</v>
      </c>
      <c r="H25" s="185"/>
    </row>
    <row r="26" spans="1:8" ht="15" customHeight="1">
      <c r="A26" s="140"/>
      <c r="B26" s="198"/>
      <c r="C26" s="182"/>
      <c r="F26" s="198"/>
      <c r="G26" s="182"/>
      <c r="H26" s="185"/>
    </row>
    <row r="27" spans="1:8" ht="15" customHeight="1">
      <c r="A27" s="140"/>
      <c r="B27" s="198"/>
      <c r="C27" s="182"/>
      <c r="F27" s="198"/>
      <c r="G27" s="182"/>
      <c r="H27" s="185"/>
    </row>
    <row r="28" spans="2:8" ht="15" customHeight="1">
      <c r="B28" s="189"/>
      <c r="C28" s="185"/>
      <c r="F28" s="189"/>
      <c r="G28" s="185"/>
      <c r="H28" s="185"/>
    </row>
    <row r="29" ht="15" customHeight="1"/>
    <row r="30" ht="15" customHeight="1"/>
    <row r="31" spans="2:7" ht="15" customHeight="1">
      <c r="B31" s="183">
        <f>'oceny I sem_'!B5</f>
        <v>0</v>
      </c>
      <c r="C31" s="190">
        <f>'oceny I sem_'!A5</f>
        <v>3</v>
      </c>
      <c r="F31" s="183">
        <f>'oceny I sem_'!B6</f>
        <v>0</v>
      </c>
      <c r="G31" s="190">
        <f>'oceny I sem_'!A6</f>
        <v>4</v>
      </c>
    </row>
    <row r="32" ht="15" customHeight="1"/>
    <row r="33" spans="2:8" ht="15" customHeight="1">
      <c r="B33" s="184" t="str">
        <f>'oceny I sem_'!$D$2</f>
        <v>zachowanie</v>
      </c>
      <c r="C33" s="186" t="str">
        <f>IF('oceny I sem_'!D5="wz","wzorowe",IF('oceny I sem_'!D5="bdb","bardzo dobre",IF('oceny I sem_'!D5="db","dobre",IF('oceny I sem_'!D5="pop","poprawne",IF('oceny I sem_'!D5="nieodp","nieodpowiednie",IF('oceny I sem_'!D5="ng","naganne",IF('oceny I sem_'!D5=0,0)))))))</f>
        <v>poprawne</v>
      </c>
      <c r="D33" s="184"/>
      <c r="E33" s="184"/>
      <c r="F33" s="184" t="str">
        <f>'oceny I sem_'!$D$2</f>
        <v>zachowanie</v>
      </c>
      <c r="G33" s="185" t="str">
        <f>IF('oceny I sem_'!D6="wz","wzorowe",IF('oceny I sem_'!D6="bdb","bardzo dobre",IF('oceny I sem_'!D6="db","dobre",IF('oceny I sem_'!D6="pop","poprawne",IF('oceny I sem_'!D6="nieodp","nieodpowiednie",IF('oceny I sem_'!D6="ng","naganne",IF('oceny I sem_'!D6=0,0)))))))</f>
        <v>bardzo dobre</v>
      </c>
      <c r="H33" s="185"/>
    </row>
    <row r="34" spans="2:7" ht="15" customHeight="1">
      <c r="B34" s="187" t="str">
        <f>'oceny I sem_'!$E$2</f>
        <v>religia</v>
      </c>
      <c r="C34" s="190" t="str">
        <f>IF('oceny I sem_'!E5="-","---------",IF('oceny I sem_'!E5=1,"niedostateczny",IF('oceny I sem_'!E5=2,"dopuszczający",IF('oceny I sem_'!E5=3,"dostateczny",IF('oceny I sem_'!E5=4,"dobry",IF('oceny I sem_'!E5=5,"bardzo dobry",IF('oceny I sem_'!E5=6,"celujący")))))))</f>
        <v>dostateczny</v>
      </c>
      <c r="F34" s="187" t="str">
        <f>'oceny I sem_'!$E$2</f>
        <v>religia</v>
      </c>
      <c r="G34" s="190" t="str">
        <f>IF('oceny I sem_'!E6="-","---------",IF('oceny I sem_'!E6=1,"niedostateczny",IF('oceny I sem_'!E6=2,"dopuszczający",IF('oceny I sem_'!E6=3,"dostateczny",IF('oceny I sem_'!E6=4,"dobry",IF('oceny I sem_'!E6=5,"bardzo dobry",IF('oceny I sem_'!E6=6,"celujący")))))))</f>
        <v>bardzo dobry</v>
      </c>
    </row>
    <row r="35" spans="2:7" ht="15" customHeight="1">
      <c r="B35" s="187" t="str">
        <f>'oceny I sem_'!$F$2</f>
        <v>j. polski</v>
      </c>
      <c r="C35" s="190" t="str">
        <f>IF('oceny I sem_'!F5="-","---------",IF('oceny I sem_'!F5=1,"niedostateczny",IF('oceny I sem_'!F5=2,"dopuszczający",IF('oceny I sem_'!F5=3,"dostateczny",IF('oceny I sem_'!F5=4,"dobry",IF('oceny I sem_'!F5=5,"bardzo dobry",IF('oceny I sem_'!F5=6,"celujący")))))))</f>
        <v>dopuszczający</v>
      </c>
      <c r="F35" s="187" t="str">
        <f>'oceny I sem_'!$F$2</f>
        <v>j. polski</v>
      </c>
      <c r="G35" s="190" t="str">
        <f>IF('oceny I sem_'!F6="-","---------",IF('oceny I sem_'!F6=1,"niedostateczny",IF('oceny I sem_'!F6=2,"dopuszczający",IF('oceny I sem_'!F6=3,"dostateczny",IF('oceny I sem_'!F6=4,"dobry",IF('oceny I sem_'!F6=5,"bardzo dobry",IF('oceny I sem_'!F6=6,"celujący")))))))</f>
        <v>dostateczny</v>
      </c>
    </row>
    <row r="36" spans="2:7" ht="15" customHeight="1">
      <c r="B36" s="187" t="str">
        <f>'oceny I sem_'!$G$2</f>
        <v>j. niemiecki</v>
      </c>
      <c r="C36" s="193" t="str">
        <f>IF('oceny I sem_'!G5="-","---------",IF('oceny I sem_'!G5=1,"niedostateczny",IF('oceny I sem_'!G5=2,"dopuszczający",IF('oceny I sem_'!G5=3,"dostateczny",IF('oceny I sem_'!G5=4,"dobry",IF('oceny I sem_'!G5=5,"bardzo dobry",IF('oceny I sem_'!G5=6,"celujący")))))))</f>
        <v>dobry</v>
      </c>
      <c r="F36" s="187" t="str">
        <f>'oceny I sem_'!$G$2</f>
        <v>j. niemiecki</v>
      </c>
      <c r="G36" s="190" t="str">
        <f>IF('oceny I sem_'!G6="-","---------",IF('oceny I sem_'!G6=1,"niedostateczny",IF('oceny I sem_'!G6=2,"dopuszczający",IF('oceny I sem_'!G6=3,"dostateczny",IF('oceny I sem_'!G6=4,"dobry",IF('oceny I sem_'!G6=5,"bardzo dobry",IF('oceny I sem_'!G6=6,"celujący")))))))</f>
        <v>bardzo dobry</v>
      </c>
    </row>
    <row r="37" spans="2:7" ht="15" customHeight="1">
      <c r="B37" s="187" t="str">
        <f>'oceny I sem_'!$H$2</f>
        <v>j. angielski</v>
      </c>
      <c r="C37" s="190" t="str">
        <f>IF('oceny I sem_'!H5="-","---------",IF('oceny I sem_'!H5=1,"niedostateczny",IF('oceny I sem_'!H5=2,"dopuszczający",IF('oceny I sem_'!H5=3,"dostateczny",IF('oceny I sem_'!H5=4,"dobry",IF('oceny I sem_'!H5=5,"bardzo dobry",IF('oceny I sem_'!H5=6,"celujący")))))))</f>
        <v>dostateczny</v>
      </c>
      <c r="F37" s="187" t="str">
        <f>'oceny I sem_'!$H$2</f>
        <v>j. angielski</v>
      </c>
      <c r="G37" s="190" t="str">
        <f>IF('oceny I sem_'!H6="-","---------",IF('oceny I sem_'!H6=1,"niedostateczny",IF('oceny I sem_'!H6=2,"dopuszczający",IF('oceny I sem_'!H6=3,"dostateczny",IF('oceny I sem_'!H6=4,"dobry",IF('oceny I sem_'!H6=5,"bardzo dobry",IF('oceny I sem_'!H6=6,"celujący")))))))</f>
        <v>bardzo dobry</v>
      </c>
    </row>
    <row r="38" spans="2:7" ht="15" customHeight="1">
      <c r="B38" s="187" t="str">
        <f>'oceny I sem_'!$I$2</f>
        <v>wos</v>
      </c>
      <c r="C38" s="190" t="b">
        <f>IF('oceny I sem_'!I5="-","---------",IF('oceny I sem_'!I5=1,"niedostateczny",IF('oceny I sem_'!I5=2,"dopuszczający",IF('oceny I sem_'!I5=3,"dostateczny",IF('oceny I sem_'!I5=4,"dobry",IF('oceny I sem_'!I5=5,"bardzo dobry",IF('oceny I sem_'!I5=6,"celujący")))))))</f>
        <v>0</v>
      </c>
      <c r="F38" s="187" t="str">
        <f>'oceny I sem_'!$I$2</f>
        <v>wos</v>
      </c>
      <c r="G38" s="190" t="b">
        <f>IF('oceny I sem_'!I6="-","---------",IF('oceny I sem_'!I6=1,"niedostateczny",IF('oceny I sem_'!I6=2,"dopuszczający",IF('oceny I sem_'!I6=3,"dostateczny",IF('oceny I sem_'!I6=4,"dobry",IF('oceny I sem_'!I6=5,"bardzo dobry",IF('oceny I sem_'!I6=6,"celujący")))))))</f>
        <v>0</v>
      </c>
    </row>
    <row r="39" spans="2:7" ht="15" customHeight="1">
      <c r="B39" s="187" t="str">
        <f>'oceny I sem_'!$J$2</f>
        <v>historia</v>
      </c>
      <c r="C39" s="190" t="str">
        <f>IF('oceny I sem_'!J5="-","---------",IF('oceny I sem_'!J5=1,"niedostateczny",IF('oceny I sem_'!J5=2,"dopuszczający",IF('oceny I sem_'!J5=3,"dostateczny",IF('oceny I sem_'!J5=4,"dobry",IF('oceny I sem_'!J5=5,"bardzo dobry",IF('oceny I sem_'!J5=6,"celujący")))))))</f>
        <v>dostateczny</v>
      </c>
      <c r="F39" s="187" t="str">
        <f>'oceny I sem_'!$J$2</f>
        <v>historia</v>
      </c>
      <c r="G39" s="190" t="str">
        <f>IF('oceny I sem_'!J6="-","---------",IF('oceny I sem_'!J6=1,"niedostateczny",IF('oceny I sem_'!J6=2,"dopuszczający",IF('oceny I sem_'!J6=3,"dostateczny",IF('oceny I sem_'!J6=4,"dobry",IF('oceny I sem_'!J6=5,"bardzo dobry",IF('oceny I sem_'!J6=6,"celujący")))))))</f>
        <v>dopuszczający</v>
      </c>
    </row>
    <row r="40" spans="2:7" ht="15" customHeight="1">
      <c r="B40" s="187" t="str">
        <f>'oceny I sem_'!$K$2</f>
        <v>matematyka</v>
      </c>
      <c r="C40" s="190" t="str">
        <f>IF('oceny I sem_'!K5="-","---------",IF('oceny I sem_'!K5=1,"niedostateczny",IF('oceny I sem_'!K5=2,"dopuszczający",IF('oceny I sem_'!K5=3,"dostateczny",IF('oceny I sem_'!K5=4,"dobry",IF('oceny I sem_'!K5=5,"bardzo dobry",IF('oceny I sem_'!K5=6,"celujący")))))))</f>
        <v>dopuszczający</v>
      </c>
      <c r="F40" s="187" t="str">
        <f>'oceny I sem_'!$K$2</f>
        <v>matematyka</v>
      </c>
      <c r="G40" s="190" t="str">
        <f>IF('oceny I sem_'!K6="-","---------",IF('oceny I sem_'!K6=1,"niedostateczny",IF('oceny I sem_'!K6=2,"dopuszczający",IF('oceny I sem_'!K6=3,"dostateczny",IF('oceny I sem_'!K6=4,"dobry",IF('oceny I sem_'!K6=5,"bardzo dobry",IF('oceny I sem_'!K6=6,"celujący")))))))</f>
        <v>dostateczny</v>
      </c>
    </row>
    <row r="41" spans="2:7" ht="15" customHeight="1">
      <c r="B41" s="187" t="str">
        <f>'oceny I sem_'!$L$2</f>
        <v>geografia</v>
      </c>
      <c r="C41" s="190" t="str">
        <f>IF('oceny I sem_'!L5="-","---------",IF('oceny I sem_'!L5=1,"niedostateczny",IF('oceny I sem_'!L5=2,"dopuszczający",IF('oceny I sem_'!L5=3,"dostateczny",IF('oceny I sem_'!L5=4,"dobry",IF('oceny I sem_'!L5=5,"bardzo dobry",IF('oceny I sem_'!L5=6,"celujący")))))))</f>
        <v>dopuszczający</v>
      </c>
      <c r="F41" s="187" t="str">
        <f>'oceny I sem_'!$L$2</f>
        <v>geografia</v>
      </c>
      <c r="G41" s="190" t="str">
        <f>IF('oceny I sem_'!L6="-","---------",IF('oceny I sem_'!L6=1,"niedostateczny",IF('oceny I sem_'!L6=2,"dopuszczający",IF('oceny I sem_'!L6=3,"dostateczny",IF('oceny I sem_'!L6=4,"dobry",IF('oceny I sem_'!L6=5,"bardzo dobry",IF('oceny I sem_'!L6=6,"celujący")))))))</f>
        <v>dostateczny</v>
      </c>
    </row>
    <row r="42" spans="2:7" ht="15" customHeight="1">
      <c r="B42" s="187" t="str">
        <f>'oceny I sem_'!$M$2</f>
        <v>biologia</v>
      </c>
      <c r="C42" s="190" t="str">
        <f>IF('oceny I sem_'!M5="-","---------",IF('oceny I sem_'!M5=1,"niedostateczny",IF('oceny I sem_'!M5=2,"dopuszczający",IF('oceny I sem_'!M5=3,"dostateczny",IF('oceny I sem_'!M5=4,"dobry",IF('oceny I sem_'!M5=5,"bardzo dobry",IF('oceny I sem_'!M5=6,"celujący")))))))</f>
        <v>dostateczny</v>
      </c>
      <c r="F42" s="187" t="str">
        <f>'oceny I sem_'!$M$2</f>
        <v>biologia</v>
      </c>
      <c r="G42" s="190" t="str">
        <f>IF('oceny I sem_'!M6="-","---------",IF('oceny I sem_'!M6=1,"niedostateczny",IF('oceny I sem_'!M6=2,"dopuszczający",IF('oceny I sem_'!M6=3,"dostateczny",IF('oceny I sem_'!M6=4,"dobry",IF('oceny I sem_'!M6=5,"bardzo dobry",IF('oceny I sem_'!M6=6,"celujący")))))))</f>
        <v>dostateczny</v>
      </c>
    </row>
    <row r="43" spans="2:7" ht="15" customHeight="1">
      <c r="B43" s="187" t="str">
        <f>'oceny I sem_'!$N$2</f>
        <v>fizyka</v>
      </c>
      <c r="C43" s="190" t="str">
        <f>IF('oceny I sem_'!N5="-","---------",IF('oceny I sem_'!N5=1,"niedostateczny",IF('oceny I sem_'!N5=2,"dopuszczający",IF('oceny I sem_'!N5=3,"dostateczny",IF('oceny I sem_'!N5=4,"dobry",IF('oceny I sem_'!N5=5,"bardzo dobry",IF('oceny I sem_'!N5=6,"celujący")))))))</f>
        <v>dostateczny</v>
      </c>
      <c r="F43" s="187" t="str">
        <f>'oceny I sem_'!$N$2</f>
        <v>fizyka</v>
      </c>
      <c r="G43" s="190" t="str">
        <f>IF('oceny I sem_'!N6="-","---------",IF('oceny I sem_'!N6=1,"niedostateczny",IF('oceny I sem_'!N6=2,"dopuszczający",IF('oceny I sem_'!N6=3,"dostateczny",IF('oceny I sem_'!N6=4,"dobry",IF('oceny I sem_'!N6=5,"bardzo dobry",IF('oceny I sem_'!N6=6,"celujący")))))))</f>
        <v>dobry</v>
      </c>
    </row>
    <row r="44" spans="2:7" ht="15" customHeight="1">
      <c r="B44" s="187" t="str">
        <f>'oceny I sem_'!$O$2</f>
        <v>chemia</v>
      </c>
      <c r="C44" s="190" t="str">
        <f>IF('oceny I sem_'!O5="-","---------",IF('oceny I sem_'!O5=1,"niedostateczny",IF('oceny I sem_'!O5=2,"dopuszczający",IF('oceny I sem_'!O5=3,"dostateczny",IF('oceny I sem_'!O5=4,"dobry",IF('oceny I sem_'!O5=5,"bardzo dobry",IF('oceny I sem_'!O5=6,"celujący")))))))</f>
        <v>dopuszczający</v>
      </c>
      <c r="F44" s="187" t="str">
        <f>'oceny I sem_'!$O$2</f>
        <v>chemia</v>
      </c>
      <c r="G44" s="190" t="str">
        <f>IF('oceny I sem_'!O6="-","---------",IF('oceny I sem_'!O6=1,"niedostateczny",IF('oceny I sem_'!O6=2,"dopuszczający",IF('oceny I sem_'!O6=3,"dostateczny",IF('oceny I sem_'!O6=4,"dobry",IF('oceny I sem_'!O6=5,"bardzo dobry",IF('oceny I sem_'!O6=6,"celujący")))))))</f>
        <v>dostateczny</v>
      </c>
    </row>
    <row r="45" spans="2:7" ht="15" customHeight="1">
      <c r="B45" s="187" t="str">
        <f>'oceny I sem_'!$P$2</f>
        <v>informatyka</v>
      </c>
      <c r="C45" s="190" t="str">
        <f>IF('oceny I sem_'!P5="-","---------",IF('oceny I sem_'!P5=1,"niedostateczny",IF('oceny I sem_'!P5=2,"dopuszczający",IF('oceny I sem_'!P5=3,"dostateczny",IF('oceny I sem_'!P5=4,"dobry",IF('oceny I sem_'!P5=5,"bardzo dobry",IF('oceny I sem_'!P5=6,"celujący")))))))</f>
        <v>dobry</v>
      </c>
      <c r="F45" s="187" t="str">
        <f>'oceny I sem_'!$P$2</f>
        <v>informatyka</v>
      </c>
      <c r="G45" s="190" t="str">
        <f>IF('oceny I sem_'!P6="-","---------",IF('oceny I sem_'!P6=1,"niedostateczny",IF('oceny I sem_'!P6=2,"dopuszczający",IF('oceny I sem_'!P6=3,"dostateczny",IF('oceny I sem_'!P6=4,"dobry",IF('oceny I sem_'!P6=5,"bardzo dobry",IF('oceny I sem_'!P6=6,"celujący")))))))</f>
        <v>bardzo dobry</v>
      </c>
    </row>
    <row r="46" spans="2:7" ht="15" customHeight="1">
      <c r="B46" s="187" t="str">
        <f>'oceny I sem_'!$Q$2</f>
        <v>technika</v>
      </c>
      <c r="C46" s="190" t="b">
        <f>IF('oceny I sem_'!Q5="-","---------",IF('oceny I sem_'!Q5=1,"niedostateczny",IF('oceny I sem_'!Q5=2,"dopuszczający",IF('oceny I sem_'!Q5=3,"dostateczny",IF('oceny I sem_'!Q5=4,"dobry",IF('oceny I sem_'!Q5=5,"bardzo dobry",IF('oceny I sem_'!Q5=6,"celujący")))))))</f>
        <v>0</v>
      </c>
      <c r="F46" s="187" t="str">
        <f>'oceny I sem_'!$Q$2</f>
        <v>technika</v>
      </c>
      <c r="G46" s="190" t="b">
        <f>IF('oceny I sem_'!Q6="-","---------",IF('oceny I sem_'!Q6=1,"niedostateczny",IF('oceny I sem_'!Q6=2,"dopuszczający",IF('oceny I sem_'!Q6=3,"dostateczny",IF('oceny I sem_'!Q6=4,"dobry",IF('oceny I sem_'!Q6=5,"bardzo dobry",IF('oceny I sem_'!Q6=6,"celujący")))))))</f>
        <v>0</v>
      </c>
    </row>
    <row r="47" spans="2:7" ht="15" customHeight="1">
      <c r="B47" s="187" t="str">
        <f>'oceny I sem_'!$R$2</f>
        <v>muzyka</v>
      </c>
      <c r="C47" s="190" t="b">
        <f>IF('oceny I sem_'!R5="-","---------",IF('oceny I sem_'!R5=1,"niedostateczny",IF('oceny I sem_'!R5=2,"dopuszczający",IF('oceny I sem_'!R5=3,"dostateczny",IF('oceny I sem_'!R5=4,"dobry",IF('oceny I sem_'!R5=5,"bardzo dobry",IF('oceny I sem_'!R5=6,"celujący")))))))</f>
        <v>0</v>
      </c>
      <c r="F47" s="187" t="str">
        <f>'oceny I sem_'!$R$2</f>
        <v>muzyka</v>
      </c>
      <c r="G47" s="190" t="b">
        <f>IF('oceny I sem_'!R6="-","---------",IF('oceny I sem_'!R6=1,"niedostateczny",IF('oceny I sem_'!R6=2,"dopuszczający",IF('oceny I sem_'!R6=3,"dostateczny",IF('oceny I sem_'!R6=4,"dobry",IF('oceny I sem_'!R6=5,"bardzo dobry",IF('oceny I sem_'!R6=6,"celujący")))))))</f>
        <v>0</v>
      </c>
    </row>
    <row r="48" spans="2:7" ht="15" customHeight="1">
      <c r="B48" s="187" t="str">
        <f>'oceny I sem_'!$S$2</f>
        <v>plastyka</v>
      </c>
      <c r="C48" s="190" t="str">
        <f>IF('oceny I sem_'!S5="-","---------",IF('oceny I sem_'!S5=1,"niedostateczny",IF('oceny I sem_'!S5=2,"dopuszczający",IF('oceny I sem_'!S5=3,"dostateczny",IF('oceny I sem_'!S5=4,"dobry",IF('oceny I sem_'!S5=5,"bardzo dobry",IF('oceny I sem_'!S5=6,"celujący")))))))</f>
        <v>dostateczny</v>
      </c>
      <c r="F48" s="187" t="str">
        <f>'oceny I sem_'!$S$2</f>
        <v>plastyka</v>
      </c>
      <c r="G48" s="190" t="str">
        <f>IF('oceny I sem_'!S6="-","---------",IF('oceny I sem_'!S6=1,"niedostateczny",IF('oceny I sem_'!S6=2,"dopuszczający",IF('oceny I sem_'!S6=3,"dostateczny",IF('oceny I sem_'!S6=4,"dobry",IF('oceny I sem_'!S6=5,"bardzo dobry",IF('oceny I sem_'!S6=6,"celujący")))))))</f>
        <v>bardzo dobry</v>
      </c>
    </row>
    <row r="49" spans="2:7" ht="15" customHeight="1">
      <c r="B49" s="187" t="str">
        <f>'oceny I sem_'!$T$2</f>
        <v>w-f</v>
      </c>
      <c r="C49" s="190" t="b">
        <f>IF('oceny I sem_'!T5="-","---------",IF('oceny I sem_'!T5=1,"niedostateczny",IF('oceny I sem_'!T5=2,"dopuszczający",IF('oceny I sem_'!T5=3,"dostateczny",IF('oceny I sem_'!T5=4,"dobry",IF('oceny I sem_'!T5=5,"bardzo dobry",IF('oceny I sem_'!T5=6,"celujący")))))))</f>
        <v>0</v>
      </c>
      <c r="F49" s="187" t="str">
        <f>'oceny I sem_'!$T$2</f>
        <v>w-f</v>
      </c>
      <c r="G49" s="190" t="b">
        <f>IF('oceny I sem_'!T6="-","---------",IF('oceny I sem_'!T6=1,"niedostateczny",IF('oceny I sem_'!T6=2,"dopuszczający",IF('oceny I sem_'!T6=3,"dostateczny",IF('oceny I sem_'!T6=4,"dobry",IF('oceny I sem_'!T6=5,"bardzo dobry",IF('oceny I sem_'!T6=6,"celujący")))))))</f>
        <v>0</v>
      </c>
    </row>
    <row r="50" spans="2:8" ht="15" customHeight="1">
      <c r="B50" s="188" t="s">
        <v>84</v>
      </c>
      <c r="C50" s="185">
        <f>'oceny I sem_'!AA5</f>
        <v>22</v>
      </c>
      <c r="D50" s="197"/>
      <c r="F50" s="188" t="s">
        <v>84</v>
      </c>
      <c r="G50" s="185">
        <f>'oceny I sem_'!AA6</f>
        <v>20</v>
      </c>
      <c r="H50" s="185"/>
    </row>
    <row r="51" spans="2:8" ht="15" customHeight="1">
      <c r="B51" s="188" t="s">
        <v>85</v>
      </c>
      <c r="C51" s="185">
        <f>'oceny I sem_'!AB5</f>
        <v>1</v>
      </c>
      <c r="D51" s="197"/>
      <c r="F51" s="188" t="s">
        <v>85</v>
      </c>
      <c r="G51" s="185">
        <f>'oceny I sem_'!AB6</f>
        <v>0</v>
      </c>
      <c r="H51" s="185"/>
    </row>
    <row r="52" spans="2:8" ht="15" customHeight="1">
      <c r="B52" s="189" t="s">
        <v>86</v>
      </c>
      <c r="C52" s="185">
        <f>'oceny I sem_'!AC5</f>
        <v>1</v>
      </c>
      <c r="D52" s="197"/>
      <c r="F52" s="189" t="s">
        <v>86</v>
      </c>
      <c r="G52" s="185">
        <f>'oceny I sem_'!AC6</f>
        <v>0</v>
      </c>
      <c r="H52" s="185"/>
    </row>
    <row r="53" spans="2:8" ht="15" customHeight="1">
      <c r="B53" s="189"/>
      <c r="C53" s="185"/>
      <c r="D53" s="197"/>
      <c r="F53" s="189"/>
      <c r="G53" s="185"/>
      <c r="H53" s="185"/>
    </row>
    <row r="54" spans="2:8" ht="15" customHeight="1">
      <c r="B54" s="140" t="s">
        <v>87</v>
      </c>
      <c r="C54" s="182"/>
      <c r="D54" s="197"/>
      <c r="F54" s="140" t="s">
        <v>87</v>
      </c>
      <c r="G54" s="182"/>
      <c r="H54" s="185"/>
    </row>
    <row r="55" spans="2:8" ht="15" customHeight="1">
      <c r="B55" s="198">
        <f>B25</f>
        <v>39841</v>
      </c>
      <c r="C55" s="182" t="s">
        <v>88</v>
      </c>
      <c r="D55" s="197"/>
      <c r="F55" s="198">
        <f>B25</f>
        <v>39841</v>
      </c>
      <c r="G55" s="182" t="s">
        <v>88</v>
      </c>
      <c r="H55" s="185"/>
    </row>
    <row r="56" spans="2:7" ht="15" customHeight="1">
      <c r="B56" s="183">
        <f>'oceny I sem_'!B7</f>
        <v>0</v>
      </c>
      <c r="C56" s="190">
        <f>'oceny I sem_'!A7</f>
        <v>5</v>
      </c>
      <c r="F56" s="183">
        <f>'oceny I sem_'!B8</f>
        <v>0</v>
      </c>
      <c r="G56" s="190">
        <f>'oceny I sem_'!A8</f>
        <v>6</v>
      </c>
    </row>
    <row r="57" spans="2:6" ht="15" customHeight="1">
      <c r="B57" s="183"/>
      <c r="F57" s="183"/>
    </row>
    <row r="58" spans="2:8" ht="15" customHeight="1">
      <c r="B58" s="184" t="str">
        <f>'oceny I sem_'!$D$2</f>
        <v>zachowanie</v>
      </c>
      <c r="C58" s="191" t="str">
        <f>IF('oceny I sem_'!D7="wz","wzorowe",IF('oceny I sem_'!D7="bdb","bardzo dobre",IF('oceny I sem_'!D7="db","dobre",IF('oceny I sem_'!D7="pop","poprawne",IF('oceny I sem_'!D7="nieodp","nieodpowiednie",IF('oceny I sem_'!D7="ng","naganne",IF('oceny I sem_'!D7=0,0)))))))</f>
        <v>bardzo dobre</v>
      </c>
      <c r="D58" s="184"/>
      <c r="E58" s="184"/>
      <c r="F58" s="184" t="str">
        <f>'oceny I sem_'!$D$2</f>
        <v>zachowanie</v>
      </c>
      <c r="G58" s="191" t="str">
        <f>IF('oceny I sem_'!D8="wz","wzorowe",IF('oceny I sem_'!D8="bdb","bardzo dobre",IF('oceny I sem_'!D8="db","dobre",IF('oceny I sem_'!D8="pop","poprawne",IF('oceny I sem_'!D8="nieodp","nieodpowiednie",IF('oceny I sem_'!D8="ng","naganne",IF('oceny I sem_'!D8=0,0)))))))</f>
        <v>dobre</v>
      </c>
      <c r="H58" s="192"/>
    </row>
    <row r="59" spans="2:7" ht="15" customHeight="1">
      <c r="B59" s="187" t="str">
        <f>'oceny I sem_'!$E$2</f>
        <v>religia</v>
      </c>
      <c r="C59" s="190" t="str">
        <f>IF('oceny I sem_'!E7="-","---------",IF('oceny I sem_'!E7=1,"niedostateczny",IF('oceny I sem_'!E7=2,"dopuszczający",IF('oceny I sem_'!E7=3,"dostateczny",IF('oceny I sem_'!E7=4,"dobry",IF('oceny I sem_'!E7=5,"bardzo dobry",IF('oceny I sem_'!E7=6,"celujący")))))))</f>
        <v>dostateczny</v>
      </c>
      <c r="F59" s="187" t="str">
        <f>'oceny I sem_'!$E$2</f>
        <v>religia</v>
      </c>
      <c r="G59" s="190" t="str">
        <f>IF('oceny I sem_'!E8="-","---------",IF('oceny I sem_'!E8=1,"niedostateczny",IF('oceny I sem_'!E8=2,"dopuszczający",IF('oceny I sem_'!E8=3,"dostateczny",IF('oceny I sem_'!E8=4,"dobry",IF('oceny I sem_'!E8=5,"bardzo dobry",IF('oceny I sem_'!E8=6,"celujący")))))))</f>
        <v>dobry</v>
      </c>
    </row>
    <row r="60" spans="2:7" ht="15" customHeight="1">
      <c r="B60" s="187" t="str">
        <f>'oceny I sem_'!$F$2</f>
        <v>j. polski</v>
      </c>
      <c r="C60" s="190" t="str">
        <f>IF('oceny I sem_'!F7="-","---------",IF('oceny I sem_'!F7=1,"niedostateczny",IF('oceny I sem_'!F7=2,"dopuszczający",IF('oceny I sem_'!F7=3,"dostateczny",IF('oceny I sem_'!F7=4,"dobry",IF('oceny I sem_'!F7=5,"bardzo dobry",IF('oceny I sem_'!F7=6,"celujący")))))))</f>
        <v>dopuszczający</v>
      </c>
      <c r="F60" s="187" t="str">
        <f>'oceny I sem_'!$F$2</f>
        <v>j. polski</v>
      </c>
      <c r="G60" s="190" t="str">
        <f>IF('oceny I sem_'!F8="-","---------",IF('oceny I sem_'!F8=1,"niedostateczny",IF('oceny I sem_'!F8=2,"dopuszczający",IF('oceny I sem_'!F8=3,"dostateczny",IF('oceny I sem_'!F8=4,"dobry",IF('oceny I sem_'!F8=5,"bardzo dobry",IF('oceny I sem_'!F8=6,"celujący")))))))</f>
        <v>dostateczny</v>
      </c>
    </row>
    <row r="61" spans="2:7" ht="15" customHeight="1">
      <c r="B61" s="187" t="str">
        <f>'oceny I sem_'!$G$2</f>
        <v>j. niemiecki</v>
      </c>
      <c r="C61" s="108" t="str">
        <f>IF('oceny I sem_'!G7="-","---------",IF('oceny I sem_'!G7=1,"niedostateczny",IF('oceny I sem_'!G7=2,"dopuszczający",IF('oceny I sem_'!G7=3,"dostateczny",IF('oceny I sem_'!G7=4,"dobry",IF('oceny I sem_'!G7=5,"bardzo dobry",IF('oceny I sem_'!G7=6,"celujący")))))))</f>
        <v>dobry</v>
      </c>
      <c r="F61" s="187" t="str">
        <f>'oceny I sem_'!$G$2</f>
        <v>j. niemiecki</v>
      </c>
      <c r="G61" s="190" t="str">
        <f>IF('oceny I sem_'!G8="-","---------",IF('oceny I sem_'!G8=1,"niedostateczny",IF('oceny I sem_'!G8=2,"dopuszczający",IF('oceny I sem_'!G8=3,"dostateczny",IF('oceny I sem_'!G8=4,"dobry",IF('oceny I sem_'!G8=5,"bardzo dobry",IF('oceny I sem_'!G8=6,"celujący")))))))</f>
        <v>bardzo dobry</v>
      </c>
    </row>
    <row r="62" spans="2:7" ht="15" customHeight="1">
      <c r="B62" s="187" t="str">
        <f>'oceny I sem_'!$H$2</f>
        <v>j. angielski</v>
      </c>
      <c r="C62" s="190" t="str">
        <f>IF('oceny I sem_'!H7="-","---------",IF('oceny I sem_'!H7=1,"niedostateczny",IF('oceny I sem_'!H7=2,"dopuszczający",IF('oceny I sem_'!H7=3,"dostateczny",IF('oceny I sem_'!H7=4,"dobry",IF('oceny I sem_'!H7=5,"bardzo dobry",IF('oceny I sem_'!H7=6,"celujący")))))))</f>
        <v>dobry</v>
      </c>
      <c r="F62" s="187" t="str">
        <f>'oceny I sem_'!$H$2</f>
        <v>j. angielski</v>
      </c>
      <c r="G62" s="190" t="str">
        <f>IF('oceny I sem_'!H8="-","---------",IF('oceny I sem_'!H8=1,"niedostateczny",IF('oceny I sem_'!H8=2,"dopuszczający",IF('oceny I sem_'!H8=3,"dostateczny",IF('oceny I sem_'!H8=4,"dobry",IF('oceny I sem_'!H8=5,"bardzo dobry",IF('oceny I sem_'!H8=6,"celujący")))))))</f>
        <v>dobry</v>
      </c>
    </row>
    <row r="63" spans="2:7" ht="15" customHeight="1">
      <c r="B63" s="187" t="str">
        <f>'oceny I sem_'!$I$2</f>
        <v>wos</v>
      </c>
      <c r="C63" s="190" t="b">
        <f>IF('oceny I sem_'!I7="-","---------",IF('oceny I sem_'!I7=1,"niedostateczny",IF('oceny I sem_'!I7=2,"dopuszczający",IF('oceny I sem_'!I7=3,"dostateczny",IF('oceny I sem_'!I7=4,"dobry",IF('oceny I sem_'!I7=5,"bardzo dobry",IF('oceny I sem_'!I7=6,"celujący")))))))</f>
        <v>0</v>
      </c>
      <c r="F63" s="187" t="str">
        <f>'oceny I sem_'!$I$2</f>
        <v>wos</v>
      </c>
      <c r="G63" s="190" t="b">
        <f>IF('oceny I sem_'!I8="-","---------",IF('oceny I sem_'!I8=1,"niedostateczny",IF('oceny I sem_'!I8=2,"dopuszczający",IF('oceny I sem_'!I8=3,"dostateczny",IF('oceny I sem_'!I8=4,"dobry",IF('oceny I sem_'!I8=5,"bardzo dobry",IF('oceny I sem_'!I8=6,"celujący")))))))</f>
        <v>0</v>
      </c>
    </row>
    <row r="64" spans="2:7" ht="15" customHeight="1">
      <c r="B64" s="187" t="str">
        <f>'oceny I sem_'!$J$2</f>
        <v>historia</v>
      </c>
      <c r="C64" s="190" t="str">
        <f>IF('oceny I sem_'!J7="-","---------",IF('oceny I sem_'!J7=1,"niedostateczny",IF('oceny I sem_'!J7=2,"dopuszczający",IF('oceny I sem_'!J7=3,"dostateczny",IF('oceny I sem_'!J7=4,"dobry",IF('oceny I sem_'!J7=5,"bardzo dobry",IF('oceny I sem_'!J7=6,"celujący")))))))</f>
        <v>dopuszczający</v>
      </c>
      <c r="F64" s="187" t="str">
        <f>'oceny I sem_'!$J$2</f>
        <v>historia</v>
      </c>
      <c r="G64" s="190" t="str">
        <f>IF('oceny I sem_'!J8="-","---------",IF('oceny I sem_'!J8=1,"niedostateczny",IF('oceny I sem_'!J8=2,"dopuszczający",IF('oceny I sem_'!J8=3,"dostateczny",IF('oceny I sem_'!J8=4,"dobry",IF('oceny I sem_'!J8=5,"bardzo dobry",IF('oceny I sem_'!J8=6,"celujący")))))))</f>
        <v>dostateczny</v>
      </c>
    </row>
    <row r="65" spans="2:7" ht="15" customHeight="1">
      <c r="B65" s="187" t="str">
        <f>'oceny I sem_'!$K$2</f>
        <v>matematyka</v>
      </c>
      <c r="C65" s="190" t="str">
        <f>IF('oceny I sem_'!K7="-","---------",IF('oceny I sem_'!K7=1,"niedostateczny",IF('oceny I sem_'!K7=2,"dopuszczający",IF('oceny I sem_'!K7=3,"dostateczny",IF('oceny I sem_'!K7=4,"dobry",IF('oceny I sem_'!K7=5,"bardzo dobry",IF('oceny I sem_'!K7=6,"celujący")))))))</f>
        <v>dopuszczający</v>
      </c>
      <c r="F65" s="187" t="str">
        <f>'oceny I sem_'!$K$2</f>
        <v>matematyka</v>
      </c>
      <c r="G65" s="190" t="str">
        <f>IF('oceny I sem_'!K8="-","---------",IF('oceny I sem_'!K8=1,"niedostateczny",IF('oceny I sem_'!K8=2,"dopuszczający",IF('oceny I sem_'!K8=3,"dostateczny",IF('oceny I sem_'!K8=4,"dobry",IF('oceny I sem_'!K8=5,"bardzo dobry",IF('oceny I sem_'!K8=6,"celujący")))))))</f>
        <v>dostateczny</v>
      </c>
    </row>
    <row r="66" spans="2:7" ht="15" customHeight="1">
      <c r="B66" s="187" t="str">
        <f>'oceny I sem_'!$L$2</f>
        <v>geografia</v>
      </c>
      <c r="C66" s="190" t="str">
        <f>IF('oceny I sem_'!L7="-","---------",IF('oceny I sem_'!L7=1,"niedostateczny",IF('oceny I sem_'!L7=2,"dopuszczający",IF('oceny I sem_'!L7=3,"dostateczny",IF('oceny I sem_'!L7=4,"dobry",IF('oceny I sem_'!L7=5,"bardzo dobry",IF('oceny I sem_'!L7=6,"celujący")))))))</f>
        <v>dostateczny</v>
      </c>
      <c r="F66" s="187" t="str">
        <f>'oceny I sem_'!$L$2</f>
        <v>geografia</v>
      </c>
      <c r="G66" s="190" t="str">
        <f>IF('oceny I sem_'!L8="-","---------",IF('oceny I sem_'!L8=1,"niedostateczny",IF('oceny I sem_'!L8=2,"dopuszczający",IF('oceny I sem_'!L8=3,"dostateczny",IF('oceny I sem_'!L8=4,"dobry",IF('oceny I sem_'!L8=5,"bardzo dobry",IF('oceny I sem_'!L8=6,"celujący")))))))</f>
        <v>dostateczny</v>
      </c>
    </row>
    <row r="67" spans="2:7" ht="15" customHeight="1">
      <c r="B67" s="187" t="str">
        <f>'oceny I sem_'!$M$2</f>
        <v>biologia</v>
      </c>
      <c r="C67" s="190" t="str">
        <f>IF('oceny I sem_'!M7="-","---------",IF('oceny I sem_'!M7=1,"niedostateczny",IF('oceny I sem_'!M7=2,"dopuszczający",IF('oceny I sem_'!M7=3,"dostateczny",IF('oceny I sem_'!M7=4,"dobry",IF('oceny I sem_'!M7=5,"bardzo dobry",IF('oceny I sem_'!M7=6,"celujący")))))))</f>
        <v>dostateczny</v>
      </c>
      <c r="F67" s="187" t="str">
        <f>'oceny I sem_'!$M$2</f>
        <v>biologia</v>
      </c>
      <c r="G67" s="190" t="str">
        <f>IF('oceny I sem_'!M8="-","---------",IF('oceny I sem_'!M8=1,"niedostateczny",IF('oceny I sem_'!M8=2,"dopuszczający",IF('oceny I sem_'!M8=3,"dostateczny",IF('oceny I sem_'!M8=4,"dobry",IF('oceny I sem_'!M8=5,"bardzo dobry",IF('oceny I sem_'!M8=6,"celujący")))))))</f>
        <v>dostateczny</v>
      </c>
    </row>
    <row r="68" spans="2:7" ht="15" customHeight="1">
      <c r="B68" s="187" t="str">
        <f>'oceny I sem_'!$N$2</f>
        <v>fizyka</v>
      </c>
      <c r="C68" s="190" t="str">
        <f>IF('oceny I sem_'!N7="-","---------",IF('oceny I sem_'!N7=1,"niedostateczny",IF('oceny I sem_'!N7=2,"dopuszczający",IF('oceny I sem_'!N7=3,"dostateczny",IF('oceny I sem_'!N7=4,"dobry",IF('oceny I sem_'!N7=5,"bardzo dobry",IF('oceny I sem_'!N7=6,"celujący")))))))</f>
        <v>dostateczny</v>
      </c>
      <c r="F68" s="187" t="str">
        <f>'oceny I sem_'!$N$2</f>
        <v>fizyka</v>
      </c>
      <c r="G68" s="190" t="str">
        <f>IF('oceny I sem_'!N8="-","---------",IF('oceny I sem_'!N8=1,"niedostateczny",IF('oceny I sem_'!N8=2,"dopuszczający",IF('oceny I sem_'!N8=3,"dostateczny",IF('oceny I sem_'!N8=4,"dobry",IF('oceny I sem_'!N8=5,"bardzo dobry",IF('oceny I sem_'!N8=6,"celujący")))))))</f>
        <v>bardzo dobry</v>
      </c>
    </row>
    <row r="69" spans="2:7" ht="15" customHeight="1">
      <c r="B69" s="187" t="str">
        <f>'oceny I sem_'!$O$2</f>
        <v>chemia</v>
      </c>
      <c r="C69" s="190" t="str">
        <f>IF('oceny I sem_'!O7="-","---------",IF('oceny I sem_'!O7=1,"niedostateczny",IF('oceny I sem_'!O7=2,"dopuszczający",IF('oceny I sem_'!O7=3,"dostateczny",IF('oceny I sem_'!O7=4,"dobry",IF('oceny I sem_'!O7=5,"bardzo dobry",IF('oceny I sem_'!O7=6,"celujący")))))))</f>
        <v>dostateczny</v>
      </c>
      <c r="F69" s="187" t="str">
        <f>'oceny I sem_'!$O$2</f>
        <v>chemia</v>
      </c>
      <c r="G69" s="190" t="str">
        <f>IF('oceny I sem_'!O8="-","---------",IF('oceny I sem_'!O8=1,"niedostateczny",IF('oceny I sem_'!O8=2,"dopuszczający",IF('oceny I sem_'!O8=3,"dostateczny",IF('oceny I sem_'!O8=4,"dobry",IF('oceny I sem_'!O8=5,"bardzo dobry",IF('oceny I sem_'!O8=6,"celujący")))))))</f>
        <v>dobry</v>
      </c>
    </row>
    <row r="70" spans="2:7" ht="15" customHeight="1">
      <c r="B70" s="187" t="str">
        <f>'oceny I sem_'!$P$2</f>
        <v>informatyka</v>
      </c>
      <c r="C70" s="190" t="str">
        <f>IF('oceny I sem_'!P7="-","---------",IF('oceny I sem_'!P7=1,"niedostateczny",IF('oceny I sem_'!P7=2,"dopuszczający",IF('oceny I sem_'!P7=3,"dostateczny",IF('oceny I sem_'!P7=4,"dobry",IF('oceny I sem_'!P7=5,"bardzo dobry",IF('oceny I sem_'!P7=6,"celujący")))))))</f>
        <v>dostateczny</v>
      </c>
      <c r="F70" s="187" t="str">
        <f>'oceny I sem_'!$P$2</f>
        <v>informatyka</v>
      </c>
      <c r="G70" s="190" t="str">
        <f>IF('oceny I sem_'!P8="-","---------",IF('oceny I sem_'!P8=1,"niedostateczny",IF('oceny I sem_'!P8=2,"dopuszczający",IF('oceny I sem_'!P8=3,"dostateczny",IF('oceny I sem_'!P8=4,"dobry",IF('oceny I sem_'!P8=5,"bardzo dobry",IF('oceny I sem_'!P8=6,"celujący")))))))</f>
        <v>bardzo dobry</v>
      </c>
    </row>
    <row r="71" spans="2:7" ht="15" customHeight="1">
      <c r="B71" s="187" t="str">
        <f>'oceny I sem_'!$Q$2</f>
        <v>technika</v>
      </c>
      <c r="C71" s="190" t="b">
        <f>IF('oceny I sem_'!Q7="-","---------",IF('oceny I sem_'!Q7=1,"niedostateczny",IF('oceny I sem_'!Q7=2,"dopuszczający",IF('oceny I sem_'!Q7=3,"dostateczny",IF('oceny I sem_'!Q7=4,"dobry",IF('oceny I sem_'!Q7=5,"bardzo dobry",IF('oceny I sem_'!Q7=6,"celujący")))))))</f>
        <v>0</v>
      </c>
      <c r="F71" s="187" t="str">
        <f>'oceny I sem_'!$Q$2</f>
        <v>technika</v>
      </c>
      <c r="G71" s="190" t="b">
        <f>IF('oceny I sem_'!Q8="-","---------",IF('oceny I sem_'!Q8=1,"niedostateczny",IF('oceny I sem_'!Q8=2,"dopuszczający",IF('oceny I sem_'!Q8=3,"dostateczny",IF('oceny I sem_'!Q8=4,"dobry",IF('oceny I sem_'!Q8=5,"bardzo dobry",IF('oceny I sem_'!Q8=6,"celujący")))))))</f>
        <v>0</v>
      </c>
    </row>
    <row r="72" spans="2:7" ht="15" customHeight="1">
      <c r="B72" s="187" t="str">
        <f>'oceny I sem_'!$R$2</f>
        <v>muzyka</v>
      </c>
      <c r="C72" s="190" t="b">
        <f>IF('oceny I sem_'!R7="-","---------",IF('oceny I sem_'!R7=1,"niedostateczny",IF('oceny I sem_'!R7=2,"dopuszczający",IF('oceny I sem_'!R7=3,"dostateczny",IF('oceny I sem_'!R7=4,"dobry",IF('oceny I sem_'!R7=5,"bardzo dobry",IF('oceny I sem_'!R7=6,"celujący")))))))</f>
        <v>0</v>
      </c>
      <c r="F72" s="187" t="str">
        <f>'oceny I sem_'!$R$2</f>
        <v>muzyka</v>
      </c>
      <c r="G72" s="190" t="b">
        <f>IF('oceny I sem_'!R8="-","---------",IF('oceny I sem_'!R8=1,"niedostateczny",IF('oceny I sem_'!R8=2,"dopuszczający",IF('oceny I sem_'!R8=3,"dostateczny",IF('oceny I sem_'!R8=4,"dobry",IF('oceny I sem_'!R8=5,"bardzo dobry",IF('oceny I sem_'!R8=6,"celujący")))))))</f>
        <v>0</v>
      </c>
    </row>
    <row r="73" spans="2:7" ht="15" customHeight="1">
      <c r="B73" s="187" t="str">
        <f>'oceny I sem_'!$S$2</f>
        <v>plastyka</v>
      </c>
      <c r="C73" s="190" t="str">
        <f>IF('oceny I sem_'!S7="-","---------",IF('oceny I sem_'!S7=1,"niedostateczny",IF('oceny I sem_'!S7=2,"dopuszczający",IF('oceny I sem_'!S7=3,"dostateczny",IF('oceny I sem_'!S7=4,"dobry",IF('oceny I sem_'!S7=5,"bardzo dobry",IF('oceny I sem_'!S7=6,"celujący")))))))</f>
        <v>dostateczny</v>
      </c>
      <c r="F73" s="187" t="str">
        <f>'oceny I sem_'!$S$2</f>
        <v>plastyka</v>
      </c>
      <c r="G73" s="190" t="str">
        <f>IF('oceny I sem_'!S8="-","---------",IF('oceny I sem_'!S8=1,"niedostateczny",IF('oceny I sem_'!S8=2,"dopuszczający",IF('oceny I sem_'!S8=3,"dostateczny",IF('oceny I sem_'!S8=4,"dobry",IF('oceny I sem_'!S8=5,"bardzo dobry",IF('oceny I sem_'!S8=6,"celujący")))))))</f>
        <v>dobry</v>
      </c>
    </row>
    <row r="74" spans="2:7" ht="15" customHeight="1">
      <c r="B74" s="187" t="str">
        <f>'oceny I sem_'!$T$2</f>
        <v>w-f</v>
      </c>
      <c r="C74" s="190" t="b">
        <f>IF('oceny I sem_'!T7="-","---------",IF('oceny I sem_'!T7=1,"niedostateczny",IF('oceny I sem_'!T7=2,"dopuszczający",IF('oceny I sem_'!T7=3,"dostateczny",IF('oceny I sem_'!T7=4,"dobry",IF('oceny I sem_'!T7=5,"bardzo dobry",IF('oceny I sem_'!T7=6,"celujący")))))))</f>
        <v>0</v>
      </c>
      <c r="F74" s="187" t="str">
        <f>'oceny I sem_'!$T$2</f>
        <v>w-f</v>
      </c>
      <c r="G74" s="190" t="b">
        <f>IF('oceny I sem_'!T8="-","---------",IF('oceny I sem_'!T8=1,"niedostateczny",IF('oceny I sem_'!T8=2,"dopuszczający",IF('oceny I sem_'!T8=3,"dostateczny",IF('oceny I sem_'!T8=4,"dobry",IF('oceny I sem_'!T8=5,"bardzo dobry",IF('oceny I sem_'!T8=6,"celujący")))))))</f>
        <v>0</v>
      </c>
    </row>
    <row r="75" spans="2:8" ht="15" customHeight="1">
      <c r="B75" s="188" t="s">
        <v>84</v>
      </c>
      <c r="C75" s="185">
        <f>'oceny I sem_'!AA7</f>
        <v>15</v>
      </c>
      <c r="F75" s="188" t="s">
        <v>84</v>
      </c>
      <c r="G75" s="185">
        <f>'oceny I sem_'!AA8</f>
        <v>128</v>
      </c>
      <c r="H75" s="185"/>
    </row>
    <row r="76" spans="2:8" ht="15" customHeight="1">
      <c r="B76" s="188" t="s">
        <v>85</v>
      </c>
      <c r="C76" s="185">
        <f>'oceny I sem_'!AB7</f>
        <v>0</v>
      </c>
      <c r="F76" s="188" t="s">
        <v>85</v>
      </c>
      <c r="G76" s="185">
        <f>'oceny I sem_'!AB8</f>
        <v>0</v>
      </c>
      <c r="H76" s="185"/>
    </row>
    <row r="77" spans="2:8" ht="15" customHeight="1">
      <c r="B77" s="189" t="s">
        <v>86</v>
      </c>
      <c r="C77" s="185">
        <f>'oceny I sem_'!AC7</f>
        <v>0</v>
      </c>
      <c r="F77" s="189" t="s">
        <v>86</v>
      </c>
      <c r="G77" s="185">
        <f>'oceny I sem_'!AC8</f>
        <v>0</v>
      </c>
      <c r="H77" s="185"/>
    </row>
    <row r="78" spans="2:8" ht="15" customHeight="1">
      <c r="B78" s="189"/>
      <c r="C78" s="185"/>
      <c r="F78" s="189"/>
      <c r="G78" s="185"/>
      <c r="H78" s="185"/>
    </row>
    <row r="79" spans="2:8" ht="15" customHeight="1">
      <c r="B79" s="140" t="s">
        <v>87</v>
      </c>
      <c r="C79" s="182"/>
      <c r="D79" s="197"/>
      <c r="F79" s="140" t="s">
        <v>87</v>
      </c>
      <c r="G79" s="182"/>
      <c r="H79" s="185"/>
    </row>
    <row r="80" spans="2:8" ht="15" customHeight="1">
      <c r="B80" s="198">
        <f>B25</f>
        <v>39841</v>
      </c>
      <c r="C80" s="182" t="s">
        <v>88</v>
      </c>
      <c r="D80" s="197"/>
      <c r="F80" s="198">
        <f>B25</f>
        <v>39841</v>
      </c>
      <c r="G80" s="182" t="s">
        <v>88</v>
      </c>
      <c r="H80" s="185"/>
    </row>
    <row r="81" spans="2:8" ht="15" customHeight="1">
      <c r="B81" s="198"/>
      <c r="C81" s="182"/>
      <c r="D81" s="197"/>
      <c r="F81" s="198"/>
      <c r="G81" s="182"/>
      <c r="H81" s="185"/>
    </row>
    <row r="82" spans="2:8" ht="15" customHeight="1">
      <c r="B82" s="198"/>
      <c r="C82" s="182"/>
      <c r="D82" s="197"/>
      <c r="F82" s="198"/>
      <c r="G82" s="182"/>
      <c r="H82" s="185"/>
    </row>
    <row r="83" spans="2:8" ht="15" customHeight="1">
      <c r="B83" s="198"/>
      <c r="C83" s="182"/>
      <c r="D83" s="197"/>
      <c r="F83" s="198"/>
      <c r="G83" s="182"/>
      <c r="H83" s="185"/>
    </row>
    <row r="84" ht="15" customHeight="1"/>
    <row r="85" ht="15" customHeight="1"/>
    <row r="86" spans="2:7" ht="15" customHeight="1">
      <c r="B86" s="183">
        <f>'oceny I sem_'!B9</f>
        <v>0</v>
      </c>
      <c r="C86" s="190">
        <f>'oceny I sem_'!A9</f>
        <v>7</v>
      </c>
      <c r="F86" s="183">
        <f>'oceny I sem_'!B10</f>
        <v>0</v>
      </c>
      <c r="G86" s="190">
        <f>'oceny I sem_'!A10</f>
        <v>8</v>
      </c>
    </row>
    <row r="87" ht="15" customHeight="1"/>
    <row r="88" spans="2:8" ht="15" customHeight="1">
      <c r="B88" s="184" t="str">
        <f>'oceny I sem_'!$D$2</f>
        <v>zachowanie</v>
      </c>
      <c r="C88" s="191" t="str">
        <f>IF('oceny I sem_'!D9="wz","wzorowe",IF('oceny I sem_'!D9="bdb","bardzo dobre",IF('oceny I sem_'!D9="db","dobre",IF('oceny I sem_'!D9="pop","poprawne",IF('oceny I sem_'!D9="nieodp","nieodpowiednie",IF('oceny I sem_'!D9="ng","naganne",IF('oceny I sem_'!D9=0,0)))))))</f>
        <v>bardzo dobre</v>
      </c>
      <c r="F88" s="184" t="str">
        <f>'oceny I sem_'!$D$2</f>
        <v>zachowanie</v>
      </c>
      <c r="G88" s="191" t="str">
        <f>IF('oceny I sem_'!D10="wz","wzorowe",IF('oceny I sem_'!D10="bdb","bardzo dobre",IF('oceny I sem_'!D10="db","dobre",IF('oceny I sem_'!D10="pop","poprawne",IF('oceny I sem_'!D10="nieodp","nieodpowiednie",IF('oceny I sem_'!D10="ng","naganne",IF('oceny I sem_'!D10=0,0)))))))</f>
        <v>dobre</v>
      </c>
      <c r="H88" s="185"/>
    </row>
    <row r="89" spans="2:7" ht="15" customHeight="1">
      <c r="B89" s="187" t="str">
        <f>'oceny I sem_'!$E$2</f>
        <v>religia</v>
      </c>
      <c r="C89" s="190" t="str">
        <f>IF('oceny I sem_'!E9="-","---------",IF('oceny I sem_'!E9=1,"niedostateczny",IF('oceny I sem_'!E9=2,"dopuszczający",IF('oceny I sem_'!E9=3,"dostateczny",IF('oceny I sem_'!E9=4,"dobry",IF('oceny I sem_'!E9=5,"bardzo dobry",IF('oceny I sem_'!E9=6,"celujący")))))))</f>
        <v>dobry</v>
      </c>
      <c r="F89" s="187" t="str">
        <f>'oceny I sem_'!$E$2</f>
        <v>religia</v>
      </c>
      <c r="G89" s="190" t="str">
        <f>IF('oceny I sem_'!E10="-","---------",IF('oceny I sem_'!E10=1,"niedostateczny",IF('oceny I sem_'!E10=2,"dopuszczający",IF('oceny I sem_'!E10=3,"dostateczny",IF('oceny I sem_'!E10=4,"dobry",IF('oceny I sem_'!E10=5,"bardzo dobry",IF('oceny I sem_'!E10=6,"celujący")))))))</f>
        <v>dostateczny</v>
      </c>
    </row>
    <row r="90" spans="2:7" ht="15" customHeight="1">
      <c r="B90" s="187" t="str">
        <f>'oceny I sem_'!$F$2</f>
        <v>j. polski</v>
      </c>
      <c r="C90" s="190" t="str">
        <f>IF('oceny I sem_'!F9="-","---------",IF('oceny I sem_'!F9=1,"niedostateczny",IF('oceny I sem_'!F9=2,"dopuszczający",IF('oceny I sem_'!F9=3,"dostateczny",IF('oceny I sem_'!F9=4,"dobry",IF('oceny I sem_'!F9=5,"bardzo dobry",IF('oceny I sem_'!F9=6,"celujący")))))))</f>
        <v>dostateczny</v>
      </c>
      <c r="F90" s="187" t="str">
        <f>'oceny I sem_'!$F$2</f>
        <v>j. polski</v>
      </c>
      <c r="G90" s="190" t="str">
        <f>IF('oceny I sem_'!F10="-","---------",IF('oceny I sem_'!F10=1,"niedostateczny",IF('oceny I sem_'!F10=2,"dopuszczający",IF('oceny I sem_'!F10=3,"dostateczny",IF('oceny I sem_'!F10=4,"dobry",IF('oceny I sem_'!F10=5,"bardzo dobry",IF('oceny I sem_'!F10=6,"celujący")))))))</f>
        <v>dopuszczający</v>
      </c>
    </row>
    <row r="91" spans="2:7" ht="15" customHeight="1">
      <c r="B91" s="187" t="str">
        <f>'oceny I sem_'!$G$2</f>
        <v>j. niemiecki</v>
      </c>
      <c r="C91" s="190" t="str">
        <f>IF('oceny I sem_'!G9="-","---------",IF('oceny I sem_'!G9=1,"niedostateczny",IF('oceny I sem_'!G9=2,"dopuszczający",IF('oceny I sem_'!G9=3,"dostateczny",IF('oceny I sem_'!G9=4,"dobry",IF('oceny I sem_'!G9=5,"bardzo dobry",IF('oceny I sem_'!G9=6,"celujący")))))))</f>
        <v>bardzo dobry</v>
      </c>
      <c r="F91" s="187" t="str">
        <f>'oceny I sem_'!$G$2</f>
        <v>j. niemiecki</v>
      </c>
      <c r="G91" s="190" t="str">
        <f>IF('oceny I sem_'!G10="-","---------",IF('oceny I sem_'!G10=1,"niedostateczny",IF('oceny I sem_'!G10=2,"dopuszczający",IF('oceny I sem_'!G10=3,"dostateczny",IF('oceny I sem_'!G10=4,"dobry",IF('oceny I sem_'!G10=5,"bardzo dobry",IF('oceny I sem_'!G10=6,"celujący")))))))</f>
        <v>dostateczny</v>
      </c>
    </row>
    <row r="92" spans="2:7" ht="15" customHeight="1">
      <c r="B92" s="187" t="str">
        <f>'oceny I sem_'!$H$2</f>
        <v>j. angielski</v>
      </c>
      <c r="C92" s="190" t="str">
        <f>IF('oceny I sem_'!H9="-","---------",IF('oceny I sem_'!H9=1,"niedostateczny",IF('oceny I sem_'!H9=2,"dopuszczający",IF('oceny I sem_'!H9=3,"dostateczny",IF('oceny I sem_'!H9=4,"dobry",IF('oceny I sem_'!H9=5,"bardzo dobry",IF('oceny I sem_'!H9=6,"celujący")))))))</f>
        <v>bardzo dobry</v>
      </c>
      <c r="F92" s="187" t="str">
        <f>'oceny I sem_'!$H$2</f>
        <v>j. angielski</v>
      </c>
      <c r="G92" s="190" t="str">
        <f>IF('oceny I sem_'!H10="-","---------",IF('oceny I sem_'!H10=1,"niedostateczny",IF('oceny I sem_'!H10=2,"dopuszczający",IF('oceny I sem_'!H10=3,"dostateczny",IF('oceny I sem_'!H10=4,"dobry",IF('oceny I sem_'!H10=5,"bardzo dobry",IF('oceny I sem_'!H10=6,"celujący")))))))</f>
        <v>dopuszczający</v>
      </c>
    </row>
    <row r="93" spans="2:7" ht="15" customHeight="1">
      <c r="B93" s="187" t="str">
        <f>'oceny I sem_'!$I$2</f>
        <v>wos</v>
      </c>
      <c r="C93" s="190" t="b">
        <f>IF('oceny I sem_'!I9="-","---------",IF('oceny I sem_'!I9=1,"niedostateczny",IF('oceny I sem_'!I9=2,"dopuszczający",IF('oceny I sem_'!I9=3,"dostateczny",IF('oceny I sem_'!I9=4,"dobry",IF('oceny I sem_'!I9=5,"bardzo dobry",IF('oceny I sem_'!I9=6,"celujący")))))))</f>
        <v>0</v>
      </c>
      <c r="F93" s="187" t="str">
        <f>'oceny I sem_'!$I$2</f>
        <v>wos</v>
      </c>
      <c r="G93" s="190" t="b">
        <f>IF('oceny I sem_'!I10="-","---------",IF('oceny I sem_'!I10=1,"niedostateczny",IF('oceny I sem_'!I10=2,"dopuszczający",IF('oceny I sem_'!I10=3,"dostateczny",IF('oceny I sem_'!I10=4,"dobry",IF('oceny I sem_'!I10=5,"bardzo dobry",IF('oceny I sem_'!I10=6,"celujący")))))))</f>
        <v>0</v>
      </c>
    </row>
    <row r="94" spans="2:7" ht="15" customHeight="1">
      <c r="B94" s="187" t="str">
        <f>'oceny I sem_'!$J$2</f>
        <v>historia</v>
      </c>
      <c r="C94" s="190" t="str">
        <f>IF('oceny I sem_'!J9="-","---------",IF('oceny I sem_'!J9=1,"niedostateczny",IF('oceny I sem_'!J9=2,"dopuszczający",IF('oceny I sem_'!J9=3,"dostateczny",IF('oceny I sem_'!J9=4,"dobry",IF('oceny I sem_'!J9=5,"bardzo dobry",IF('oceny I sem_'!J9=6,"celujący")))))))</f>
        <v>dopuszczający</v>
      </c>
      <c r="F94" s="187" t="str">
        <f>'oceny I sem_'!$J$2</f>
        <v>historia</v>
      </c>
      <c r="G94" s="190" t="str">
        <f>IF('oceny I sem_'!J10="-","---------",IF('oceny I sem_'!J10=1,"niedostateczny",IF('oceny I sem_'!J10=2,"dopuszczający",IF('oceny I sem_'!J10=3,"dostateczny",IF('oceny I sem_'!J10=4,"dobry",IF('oceny I sem_'!J10=5,"bardzo dobry",IF('oceny I sem_'!J10=6,"celujący")))))))</f>
        <v>dopuszczający</v>
      </c>
    </row>
    <row r="95" spans="2:7" ht="15" customHeight="1">
      <c r="B95" s="187" t="str">
        <f>'oceny I sem_'!$K$2</f>
        <v>matematyka</v>
      </c>
      <c r="C95" s="190" t="str">
        <f>IF('oceny I sem_'!K9="-","---------",IF('oceny I sem_'!K9=1,"niedostateczny",IF('oceny I sem_'!K9=2,"dopuszczający",IF('oceny I sem_'!K9=3,"dostateczny",IF('oceny I sem_'!K9=4,"dobry",IF('oceny I sem_'!K9=5,"bardzo dobry",IF('oceny I sem_'!K9=6,"celujący")))))))</f>
        <v>dopuszczający</v>
      </c>
      <c r="F95" s="187" t="str">
        <f>'oceny I sem_'!$K$2</f>
        <v>matematyka</v>
      </c>
      <c r="G95" s="190" t="str">
        <f>IF('oceny I sem_'!K10="-","---------",IF('oceny I sem_'!K10=1,"niedostateczny",IF('oceny I sem_'!K10=2,"dopuszczający",IF('oceny I sem_'!K10=3,"dostateczny",IF('oceny I sem_'!K10=4,"dobry",IF('oceny I sem_'!K10=5,"bardzo dobry",IF('oceny I sem_'!K10=6,"celujący")))))))</f>
        <v>niedostateczny</v>
      </c>
    </row>
    <row r="96" spans="2:7" ht="15" customHeight="1">
      <c r="B96" s="187" t="str">
        <f>'oceny I sem_'!$L$2</f>
        <v>geografia</v>
      </c>
      <c r="C96" s="190" t="str">
        <f>IF('oceny I sem_'!L9="-","---------",IF('oceny I sem_'!L9=1,"niedostateczny",IF('oceny I sem_'!L9=2,"dopuszczający",IF('oceny I sem_'!L9=3,"dostateczny",IF('oceny I sem_'!L9=4,"dobry",IF('oceny I sem_'!L9=5,"bardzo dobry",IF('oceny I sem_'!L9=6,"celujący")))))))</f>
        <v>dopuszczający</v>
      </c>
      <c r="F96" s="187" t="str">
        <f>'oceny I sem_'!$L$2</f>
        <v>geografia</v>
      </c>
      <c r="G96" s="190" t="str">
        <f>IF('oceny I sem_'!L10="-","---------",IF('oceny I sem_'!L10=1,"niedostateczny",IF('oceny I sem_'!L10=2,"dopuszczający",IF('oceny I sem_'!L10=3,"dostateczny",IF('oceny I sem_'!L10=4,"dobry",IF('oceny I sem_'!L10=5,"bardzo dobry",IF('oceny I sem_'!L10=6,"celujący")))))))</f>
        <v>dopuszczający</v>
      </c>
    </row>
    <row r="97" spans="2:7" ht="15" customHeight="1">
      <c r="B97" s="187" t="str">
        <f>'oceny I sem_'!$M$2</f>
        <v>biologia</v>
      </c>
      <c r="C97" s="190" t="str">
        <f>IF('oceny I sem_'!M9="-","---------",IF('oceny I sem_'!M9=1,"niedostateczny",IF('oceny I sem_'!M9=2,"dopuszczający",IF('oceny I sem_'!M9=3,"dostateczny",IF('oceny I sem_'!M9=4,"dobry",IF('oceny I sem_'!M9=5,"bardzo dobry",IF('oceny I sem_'!M9=6,"celujący")))))))</f>
        <v>dobry</v>
      </c>
      <c r="F97" s="187" t="str">
        <f>'oceny I sem_'!$M$2</f>
        <v>biologia</v>
      </c>
      <c r="G97" s="190" t="str">
        <f>IF('oceny I sem_'!M10="-","---------",IF('oceny I sem_'!M10=1,"niedostateczny",IF('oceny I sem_'!M10=2,"dopuszczający",IF('oceny I sem_'!M10=3,"dostateczny",IF('oceny I sem_'!M10=4,"dobry",IF('oceny I sem_'!M10=5,"bardzo dobry",IF('oceny I sem_'!M10=6,"celujący")))))))</f>
        <v>dostateczny</v>
      </c>
    </row>
    <row r="98" spans="2:7" ht="15" customHeight="1">
      <c r="B98" s="187" t="str">
        <f>'oceny I sem_'!$N$2</f>
        <v>fizyka</v>
      </c>
      <c r="C98" s="190" t="str">
        <f>IF('oceny I sem_'!N9="-","---------",IF('oceny I sem_'!N9=1,"niedostateczny",IF('oceny I sem_'!N9=2,"dopuszczający",IF('oceny I sem_'!N9=3,"dostateczny",IF('oceny I sem_'!N9=4,"dobry",IF('oceny I sem_'!N9=5,"bardzo dobry",IF('oceny I sem_'!N9=6,"celujący")))))))</f>
        <v>dostateczny</v>
      </c>
      <c r="F98" s="187" t="str">
        <f>'oceny I sem_'!$N$2</f>
        <v>fizyka</v>
      </c>
      <c r="G98" s="190" t="str">
        <f>IF('oceny I sem_'!N10="-","---------",IF('oceny I sem_'!N10=1,"niedostateczny",IF('oceny I sem_'!N10=2,"dopuszczający",IF('oceny I sem_'!N10=3,"dostateczny",IF('oceny I sem_'!N10=4,"dobry",IF('oceny I sem_'!N10=5,"bardzo dobry",IF('oceny I sem_'!N10=6,"celujący")))))))</f>
        <v>dopuszczający</v>
      </c>
    </row>
    <row r="99" spans="2:7" ht="15" customHeight="1">
      <c r="B99" s="187" t="str">
        <f>'oceny I sem_'!$O$2</f>
        <v>chemia</v>
      </c>
      <c r="C99" s="190" t="str">
        <f>IF('oceny I sem_'!O9="-","---------",IF('oceny I sem_'!O9=1,"niedostateczny",IF('oceny I sem_'!O9=2,"dopuszczający",IF('oceny I sem_'!O9=3,"dostateczny",IF('oceny I sem_'!O9=4,"dobry",IF('oceny I sem_'!O9=5,"bardzo dobry",IF('oceny I sem_'!O9=6,"celujący")))))))</f>
        <v>dostateczny</v>
      </c>
      <c r="F99" s="187" t="str">
        <f>'oceny I sem_'!$O$2</f>
        <v>chemia</v>
      </c>
      <c r="G99" s="190" t="str">
        <f>IF('oceny I sem_'!O10="-","---------",IF('oceny I sem_'!O10=1,"niedostateczny",IF('oceny I sem_'!O10=2,"dopuszczający",IF('oceny I sem_'!O10=3,"dostateczny",IF('oceny I sem_'!O10=4,"dobry",IF('oceny I sem_'!O10=5,"bardzo dobry",IF('oceny I sem_'!O10=6,"celujący")))))))</f>
        <v>dostateczny</v>
      </c>
    </row>
    <row r="100" spans="2:7" ht="15" customHeight="1">
      <c r="B100" s="187" t="str">
        <f>'oceny I sem_'!$P$2</f>
        <v>informatyka</v>
      </c>
      <c r="C100" s="190" t="str">
        <f>IF('oceny I sem_'!P9="-","---------",IF('oceny I sem_'!P9=1,"niedostateczny",IF('oceny I sem_'!P9=2,"dopuszczający",IF('oceny I sem_'!P9=3,"dostateczny",IF('oceny I sem_'!P9=4,"dobry",IF('oceny I sem_'!P9=5,"bardzo dobry",IF('oceny I sem_'!P9=6,"celujący")))))))</f>
        <v>dobry</v>
      </c>
      <c r="F100" s="187" t="str">
        <f>'oceny I sem_'!$P$2</f>
        <v>informatyka</v>
      </c>
      <c r="G100" s="190" t="str">
        <f>IF('oceny I sem_'!P10="-","---------",IF('oceny I sem_'!P10=1,"niedostateczny",IF('oceny I sem_'!P10=2,"dopuszczający",IF('oceny I sem_'!P10=3,"dostateczny",IF('oceny I sem_'!P10=4,"dobry",IF('oceny I sem_'!P10=5,"bardzo dobry",IF('oceny I sem_'!P10=6,"celujący")))))))</f>
        <v>dobry</v>
      </c>
    </row>
    <row r="101" spans="2:7" ht="15" customHeight="1">
      <c r="B101" s="187" t="str">
        <f>'oceny I sem_'!$Q$2</f>
        <v>technika</v>
      </c>
      <c r="C101" s="190" t="b">
        <f>IF('oceny I sem_'!Q9="-","---------",IF('oceny I sem_'!Q9=1,"niedostateczny",IF('oceny I sem_'!Q9=2,"dopuszczający",IF('oceny I sem_'!Q9=3,"dostateczny",IF('oceny I sem_'!Q9=4,"dobry",IF('oceny I sem_'!Q9=5,"bardzo dobry",IF('oceny I sem_'!Q9=6,"celujący")))))))</f>
        <v>0</v>
      </c>
      <c r="F101" s="187" t="str">
        <f>'oceny I sem_'!$Q$2</f>
        <v>technika</v>
      </c>
      <c r="G101" s="190" t="b">
        <f>IF('oceny I sem_'!Q10="-","---------",IF('oceny I sem_'!Q10=1,"niedostateczny",IF('oceny I sem_'!Q10=2,"dopuszczający",IF('oceny I sem_'!Q10=3,"dostateczny",IF('oceny I sem_'!Q10=4,"dobry",IF('oceny I sem_'!Q10=5,"bardzo dobry",IF('oceny I sem_'!Q10=6,"celujący")))))))</f>
        <v>0</v>
      </c>
    </row>
    <row r="102" spans="2:7" ht="15" customHeight="1">
      <c r="B102" s="187" t="str">
        <f>'oceny I sem_'!$R$2</f>
        <v>muzyka</v>
      </c>
      <c r="C102" s="190" t="b">
        <f>IF('oceny I sem_'!R9="-","---------",IF('oceny I sem_'!R9=1,"niedostateczny",IF('oceny I sem_'!R9=2,"dopuszczający",IF('oceny I sem_'!R9=3,"dostateczny",IF('oceny I sem_'!R9=4,"dobry",IF('oceny I sem_'!R9=5,"bardzo dobry",IF('oceny I sem_'!R9=6,"celujący")))))))</f>
        <v>0</v>
      </c>
      <c r="F102" s="187" t="str">
        <f>'oceny I sem_'!$R$2</f>
        <v>muzyka</v>
      </c>
      <c r="G102" s="190" t="b">
        <f>IF('oceny I sem_'!R10="-","---------",IF('oceny I sem_'!R10=1,"niedostateczny",IF('oceny I sem_'!R10=2,"dopuszczający",IF('oceny I sem_'!R10=3,"dostateczny",IF('oceny I sem_'!R10=4,"dobry",IF('oceny I sem_'!R10=5,"bardzo dobry",IF('oceny I sem_'!R10=6,"celujący")))))))</f>
        <v>0</v>
      </c>
    </row>
    <row r="103" spans="2:7" ht="15" customHeight="1">
      <c r="B103" s="187" t="str">
        <f>'oceny I sem_'!$S$2</f>
        <v>plastyka</v>
      </c>
      <c r="C103" s="190" t="str">
        <f>IF('oceny I sem_'!S9="-","---------",IF('oceny I sem_'!S9=1,"niedostateczny",IF('oceny I sem_'!S9=2,"dopuszczający",IF('oceny I sem_'!S9=3,"dostateczny",IF('oceny I sem_'!S9=4,"dobry",IF('oceny I sem_'!S9=5,"bardzo dobry",IF('oceny I sem_'!S9=6,"celujący")))))))</f>
        <v>dobry</v>
      </c>
      <c r="F103" s="187" t="str">
        <f>'oceny I sem_'!$S$2</f>
        <v>plastyka</v>
      </c>
      <c r="G103" s="190" t="str">
        <f>IF('oceny I sem_'!S10="-","---------",IF('oceny I sem_'!S10=1,"niedostateczny",IF('oceny I sem_'!S10=2,"dopuszczający",IF('oceny I sem_'!S10=3,"dostateczny",IF('oceny I sem_'!S10=4,"dobry",IF('oceny I sem_'!S10=5,"bardzo dobry",IF('oceny I sem_'!S10=6,"celujący")))))))</f>
        <v>dopuszczający</v>
      </c>
    </row>
    <row r="104" spans="2:7" ht="15" customHeight="1">
      <c r="B104" s="187" t="str">
        <f>'oceny I sem_'!$T$2</f>
        <v>w-f</v>
      </c>
      <c r="C104" s="190" t="b">
        <f>IF('oceny I sem_'!T9="-","---------",IF('oceny I sem_'!T9=1,"niedostateczny",IF('oceny I sem_'!T9=2,"dopuszczający",IF('oceny I sem_'!T9=3,"dostateczny",IF('oceny I sem_'!T9=4,"dobry",IF('oceny I sem_'!T9=5,"bardzo dobry",IF('oceny I sem_'!T9=6,"celujący")))))))</f>
        <v>0</v>
      </c>
      <c r="F104" s="187" t="str">
        <f>'oceny I sem_'!$T$2</f>
        <v>w-f</v>
      </c>
      <c r="G104" s="190" t="b">
        <f>IF('oceny I sem_'!T10="-","---------",IF('oceny I sem_'!T10=1,"niedostateczny",IF('oceny I sem_'!T10=2,"dopuszczający",IF('oceny I sem_'!T10=3,"dostateczny",IF('oceny I sem_'!T10=4,"dobry",IF('oceny I sem_'!T10=5,"bardzo dobry",IF('oceny I sem_'!T10=6,"celujący")))))))</f>
        <v>0</v>
      </c>
    </row>
    <row r="105" spans="2:8" ht="15" customHeight="1">
      <c r="B105" s="188" t="s">
        <v>84</v>
      </c>
      <c r="C105" s="185">
        <f>'oceny I sem_'!AA9</f>
        <v>8</v>
      </c>
      <c r="F105" s="188" t="s">
        <v>84</v>
      </c>
      <c r="G105" s="185">
        <f>'oceny I sem_'!AA10</f>
        <v>14</v>
      </c>
      <c r="H105" s="185"/>
    </row>
    <row r="106" spans="2:8" ht="15" customHeight="1">
      <c r="B106" s="188" t="s">
        <v>85</v>
      </c>
      <c r="C106" s="185">
        <f>'oceny I sem_'!AB9</f>
        <v>0</v>
      </c>
      <c r="F106" s="188" t="s">
        <v>85</v>
      </c>
      <c r="G106" s="185">
        <f>'oceny I sem_'!AB10</f>
        <v>0</v>
      </c>
      <c r="H106" s="185"/>
    </row>
    <row r="107" spans="2:8" ht="15" customHeight="1">
      <c r="B107" s="189" t="s">
        <v>86</v>
      </c>
      <c r="C107" s="185">
        <f>'oceny I sem_'!AC9</f>
        <v>0</v>
      </c>
      <c r="F107" s="189" t="s">
        <v>86</v>
      </c>
      <c r="G107" s="185">
        <f>'oceny I sem_'!AC10</f>
        <v>0</v>
      </c>
      <c r="H107" s="185"/>
    </row>
    <row r="108" spans="2:8" ht="15" customHeight="1">
      <c r="B108" s="189"/>
      <c r="C108" s="185"/>
      <c r="F108" s="189"/>
      <c r="G108" s="185"/>
      <c r="H108" s="185"/>
    </row>
    <row r="109" spans="2:8" ht="15" customHeight="1">
      <c r="B109" s="140" t="s">
        <v>87</v>
      </c>
      <c r="C109" s="182"/>
      <c r="D109" s="197"/>
      <c r="F109" s="140" t="s">
        <v>87</v>
      </c>
      <c r="G109" s="182"/>
      <c r="H109" s="185"/>
    </row>
    <row r="110" spans="2:7" ht="15" customHeight="1">
      <c r="B110" s="198">
        <f>B25</f>
        <v>39841</v>
      </c>
      <c r="C110" s="182" t="s">
        <v>88</v>
      </c>
      <c r="D110" s="197"/>
      <c r="F110" s="198">
        <f>B25</f>
        <v>39841</v>
      </c>
      <c r="G110" s="182" t="s">
        <v>88</v>
      </c>
    </row>
    <row r="111" spans="2:7" ht="15" customHeight="1">
      <c r="B111" s="183">
        <f>'oceny I sem_'!B11</f>
        <v>0</v>
      </c>
      <c r="C111" s="190">
        <f>'oceny I sem_'!A11</f>
        <v>9</v>
      </c>
      <c r="F111" s="183">
        <f>'oceny I sem_'!B12</f>
        <v>0</v>
      </c>
      <c r="G111" s="190">
        <f>'oceny I sem_'!A12</f>
        <v>10</v>
      </c>
    </row>
    <row r="112" spans="2:6" ht="15" customHeight="1">
      <c r="B112" s="183"/>
      <c r="F112" s="183"/>
    </row>
    <row r="113" spans="2:8" ht="15" customHeight="1">
      <c r="B113" s="184" t="str">
        <f>'oceny I sem_'!$D$2</f>
        <v>zachowanie</v>
      </c>
      <c r="C113" s="191" t="str">
        <f>IF('oceny I sem_'!D11="wz","wzorowe",IF('oceny I sem_'!D11="bdb","bardzo dobre",IF('oceny I sem_'!D11="db","dobre",IF('oceny I sem_'!D11="pop","poprawne",IF('oceny I sem_'!D11="nieodp","nieodpowiednie",IF('oceny I sem_'!D11="ng","naganne",IF('oceny I sem_'!D11=0,0)))))))</f>
        <v>nieodpowiednie</v>
      </c>
      <c r="F113" s="184" t="str">
        <f>'oceny I sem_'!$D$2</f>
        <v>zachowanie</v>
      </c>
      <c r="G113" s="191" t="str">
        <f>IF('oceny I sem_'!D12="wz","wzorowe",IF('oceny I sem_'!D12="bdb","bardzo dobre",IF('oceny I sem_'!D12="db","dobre",IF('oceny I sem_'!D12="pop","poprawne",IF('oceny I sem_'!D12="nieodp","nieodpowiednie",IF('oceny I sem_'!D12="ng","naganne",IF('oceny I sem_'!D12=0,0)))))))</f>
        <v>bardzo dobre</v>
      </c>
      <c r="H113" s="192"/>
    </row>
    <row r="114" spans="2:7" ht="15" customHeight="1">
      <c r="B114" s="187" t="str">
        <f>'oceny I sem_'!$E$2</f>
        <v>religia</v>
      </c>
      <c r="C114" s="190" t="str">
        <f>IF('oceny I sem_'!E11="-","---------",IF('oceny I sem_'!E11=1,"niedostateczny",IF('oceny I sem_'!E11=2,"dopuszczający",IF('oceny I sem_'!E11=3,"dostateczny",IF('oceny I sem_'!E11=4,"dobry",IF('oceny I sem_'!E11=5,"bardzo dobry",IF('oceny I sem_'!E11=6,"celujący")))))))</f>
        <v>dostateczny</v>
      </c>
      <c r="F114" s="187" t="str">
        <f>'oceny I sem_'!E2</f>
        <v>religia</v>
      </c>
      <c r="G114" s="190" t="str">
        <f>IF('oceny I sem_'!E12="-","---------",IF('oceny I sem_'!E12=1,"niedostateczny",IF('oceny I sem_'!E12=2,"dopuszczający",IF('oceny I sem_'!E12=3,"dostateczny",IF('oceny I sem_'!E12=4,"dobry",IF('oceny I sem_'!E12=5,"bardzo dobry",IF('oceny I sem_'!E12=6,"celujący")))))))</f>
        <v>bardzo dobry</v>
      </c>
    </row>
    <row r="115" spans="2:7" ht="15" customHeight="1">
      <c r="B115" s="187" t="str">
        <f>'oceny I sem_'!$F$2</f>
        <v>j. polski</v>
      </c>
      <c r="C115" s="190" t="str">
        <f>IF('oceny I sem_'!F11="-","---------",IF('oceny I sem_'!F11=1,"niedostateczny",IF('oceny I sem_'!F11=2,"dopuszczający",IF('oceny I sem_'!F11=3,"dostateczny",IF('oceny I sem_'!F11=4,"dobry",IF('oceny I sem_'!F11=5,"bardzo dobry",IF('oceny I sem_'!F11=6,"celujący")))))))</f>
        <v>dopuszczający</v>
      </c>
      <c r="F115" s="187" t="str">
        <f>'oceny I sem_'!F$2</f>
        <v>j. polski</v>
      </c>
      <c r="G115" s="190" t="str">
        <f>IF('oceny I sem_'!F12="-","---------",IF('oceny I sem_'!F12=1,"niedostateczny",IF('oceny I sem_'!F12=2,"dopuszczający",IF('oceny I sem_'!F12=3,"dostateczny",IF('oceny I sem_'!F12=4,"dobry",IF('oceny I sem_'!F12=5,"bardzo dobry",IF('oceny I sem_'!F12=6,"celujący")))))))</f>
        <v>dopuszczający</v>
      </c>
    </row>
    <row r="116" spans="2:7" ht="15" customHeight="1">
      <c r="B116" s="187" t="str">
        <f>'oceny I sem_'!$G$2</f>
        <v>j. niemiecki</v>
      </c>
      <c r="C116" s="190" t="str">
        <f>IF('oceny I sem_'!G11="-","---------",IF('oceny I sem_'!G11=1,"niedostateczny",IF('oceny I sem_'!G11=2,"dopuszczający",IF('oceny I sem_'!G11=3,"dostateczny",IF('oceny I sem_'!G11=4,"dobry",IF('oceny I sem_'!G11=5,"bardzo dobry",IF('oceny I sem_'!G11=6,"celujący")))))))</f>
        <v>dobry</v>
      </c>
      <c r="F116" s="187" t="str">
        <f>'oceny I sem_'!$G$2</f>
        <v>j. niemiecki</v>
      </c>
      <c r="G116" s="190" t="str">
        <f>IF('oceny I sem_'!G12="-","---------",IF('oceny I sem_'!G12=1,"niedostateczny",IF('oceny I sem_'!G12=2,"dopuszczający",IF('oceny I sem_'!G12=3,"dostateczny",IF('oceny I sem_'!G12=4,"dobry",IF('oceny I sem_'!G12=5,"bardzo dobry",IF('oceny I sem_'!G12=6,"celujący")))))))</f>
        <v>dobry</v>
      </c>
    </row>
    <row r="117" spans="2:7" ht="15" customHeight="1">
      <c r="B117" s="187" t="str">
        <f>'oceny I sem_'!$H$2</f>
        <v>j. angielski</v>
      </c>
      <c r="C117" s="190" t="b">
        <f>IF('oceny I sem_'!H11="-","---------",IF('oceny I sem_'!H11=1,"niedostateczny",IF('oceny I sem_'!H11=2,"dopuszczający",IF('oceny I sem_'!H11=3,"dostateczny",IF('oceny I sem_'!H11=4,"dobry",IF('oceny I sem_'!H11=5,"bardzo dobry",IF('oceny I sem_'!H11=6,"celujący")))))))</f>
        <v>0</v>
      </c>
      <c r="F117" s="187" t="str">
        <f>'oceny I sem_'!H2</f>
        <v>j. angielski</v>
      </c>
      <c r="G117" s="190" t="str">
        <f>IF('oceny I sem_'!H12="-","---------",IF('oceny I sem_'!H12=1,"niedostateczny",IF('oceny I sem_'!H12=2,"dopuszczający",IF('oceny I sem_'!H12=3,"dostateczny",IF('oceny I sem_'!H12=4,"dobry",IF('oceny I sem_'!H12=5,"bardzo dobry",IF('oceny I sem_'!H12=6,"celujący")))))))</f>
        <v>dostateczny</v>
      </c>
    </row>
    <row r="118" spans="2:7" ht="15" customHeight="1">
      <c r="B118" s="187" t="str">
        <f>'oceny I sem_'!$I$2</f>
        <v>wos</v>
      </c>
      <c r="C118" s="190" t="b">
        <f>IF('oceny I sem_'!I11="-","---------",IF('oceny I sem_'!I11=1,"niedostateczny",IF('oceny I sem_'!I11=2,"dopuszczający",IF('oceny I sem_'!I11=3,"dostateczny",IF('oceny I sem_'!I11=4,"dobry",IF('oceny I sem_'!I11=5,"bardzo dobry",IF('oceny I sem_'!I11=6,"celujący")))))))</f>
        <v>0</v>
      </c>
      <c r="F118" s="187" t="str">
        <f>'oceny I sem_'!I2</f>
        <v>wos</v>
      </c>
      <c r="G118" s="190" t="b">
        <f>IF('oceny I sem_'!I12="-","---------",IF('oceny I sem_'!I12=1,"niedostateczny",IF('oceny I sem_'!I12=2,"dopuszczający",IF('oceny I sem_'!I12=3,"dostateczny",IF('oceny I sem_'!I12=4,"dobry",IF('oceny I sem_'!I12=5,"bardzo dobry",IF('oceny I sem_'!I12=6,"celujący")))))))</f>
        <v>0</v>
      </c>
    </row>
    <row r="119" spans="2:7" ht="15" customHeight="1">
      <c r="B119" s="187" t="str">
        <f>'oceny I sem_'!$J$2</f>
        <v>historia</v>
      </c>
      <c r="C119" s="190" t="str">
        <f>IF('oceny I sem_'!J11="-","---------",IF('oceny I sem_'!J11=1,"niedostateczny",IF('oceny I sem_'!J11=2,"dopuszczający",IF('oceny I sem_'!J11=3,"dostateczny",IF('oceny I sem_'!J11=4,"dobry",IF('oceny I sem_'!J11=5,"bardzo dobry",IF('oceny I sem_'!J11=6,"celujący")))))))</f>
        <v>dostateczny</v>
      </c>
      <c r="F119" s="187" t="str">
        <f>'oceny I sem_'!J2</f>
        <v>historia</v>
      </c>
      <c r="G119" s="190" t="str">
        <f>IF('oceny I sem_'!J12="-","---------",IF('oceny I sem_'!J12=1,"niedostateczny",IF('oceny I sem_'!J12=2,"dopuszczający",IF('oceny I sem_'!J12=3,"dostateczny",IF('oceny I sem_'!J12=4,"dobry",IF('oceny I sem_'!J12=5,"bardzo dobry",IF('oceny I sem_'!J12=6,"celujący")))))))</f>
        <v>dopuszczający</v>
      </c>
    </row>
    <row r="120" spans="2:7" ht="15" customHeight="1">
      <c r="B120" s="187" t="str">
        <f>'oceny I sem_'!$K$2</f>
        <v>matematyka</v>
      </c>
      <c r="C120" s="190" t="str">
        <f>IF('oceny I sem_'!K11="-","---------",IF('oceny I sem_'!K11=1,"niedostateczny",IF('oceny I sem_'!K11=2,"dopuszczający",IF('oceny I sem_'!K11=3,"dostateczny",IF('oceny I sem_'!K11=4,"dobry",IF('oceny I sem_'!K11=5,"bardzo dobry",IF('oceny I sem_'!K11=6,"celujący")))))))</f>
        <v>dopuszczający</v>
      </c>
      <c r="F120" s="187" t="str">
        <f>'oceny I sem_'!K2</f>
        <v>matematyka</v>
      </c>
      <c r="G120" s="190" t="str">
        <f>IF('oceny I sem_'!K12="-","---------",IF('oceny I sem_'!K12=1,"niedostateczny",IF('oceny I sem_'!K12=2,"dopuszczający",IF('oceny I sem_'!K12=3,"dostateczny",IF('oceny I sem_'!K12=4,"dobry",IF('oceny I sem_'!K12=5,"bardzo dobry",IF('oceny I sem_'!K12=6,"celujący")))))))</f>
        <v>dopuszczający</v>
      </c>
    </row>
    <row r="121" spans="2:7" ht="15" customHeight="1">
      <c r="B121" s="187" t="str">
        <f>'oceny I sem_'!$L$2</f>
        <v>geografia</v>
      </c>
      <c r="C121" s="190" t="str">
        <f>IF('oceny I sem_'!L11="-","---------",IF('oceny I sem_'!L11=1,"niedostateczny",IF('oceny I sem_'!L11=2,"dopuszczający",IF('oceny I sem_'!L11=3,"dostateczny",IF('oceny I sem_'!L11=4,"dobry",IF('oceny I sem_'!L11=5,"bardzo dobry",IF('oceny I sem_'!L11=6,"celujący")))))))</f>
        <v>dopuszczający</v>
      </c>
      <c r="F121" s="187" t="str">
        <f>'oceny I sem_'!L2</f>
        <v>geografia</v>
      </c>
      <c r="G121" s="190" t="str">
        <f>IF('oceny I sem_'!L12="-","---------",IF('oceny I sem_'!L12=1,"niedostateczny",IF('oceny I sem_'!L12=2,"dopuszczający",IF('oceny I sem_'!L12=3,"dostateczny",IF('oceny I sem_'!L12=4,"dobry",IF('oceny I sem_'!L12=5,"bardzo dobry",IF('oceny I sem_'!L12=6,"celujący")))))))</f>
        <v>dostateczny</v>
      </c>
    </row>
    <row r="122" spans="2:7" ht="15" customHeight="1">
      <c r="B122" s="187" t="str">
        <f>'oceny I sem_'!$M$2</f>
        <v>biologia</v>
      </c>
      <c r="C122" s="190" t="str">
        <f>IF('oceny I sem_'!M11="-","---------",IF('oceny I sem_'!M11=1,"niedostateczny",IF('oceny I sem_'!M11=2,"dopuszczający",IF('oceny I sem_'!M11=3,"dostateczny",IF('oceny I sem_'!M11=4,"dobry",IF('oceny I sem_'!M11=5,"bardzo dobry",IF('oceny I sem_'!M11=6,"celujący")))))))</f>
        <v>dopuszczający</v>
      </c>
      <c r="F122" s="187" t="str">
        <f>'oceny I sem_'!M2</f>
        <v>biologia</v>
      </c>
      <c r="G122" s="190" t="str">
        <f>IF('oceny I sem_'!M12="-","---------",IF('oceny I sem_'!M12=1,"niedostateczny",IF('oceny I sem_'!M12=2,"dopuszczający",IF('oceny I sem_'!M12=3,"dostateczny",IF('oceny I sem_'!M12=4,"dobry",IF('oceny I sem_'!M12=5,"bardzo dobry",IF('oceny I sem_'!M12=6,"celujący")))))))</f>
        <v>dostateczny</v>
      </c>
    </row>
    <row r="123" spans="2:7" ht="15" customHeight="1">
      <c r="B123" s="187" t="str">
        <f>'oceny I sem_'!$N$2</f>
        <v>fizyka</v>
      </c>
      <c r="C123" s="190" t="str">
        <f>IF('oceny I sem_'!N11="-","---------",IF('oceny I sem_'!N11=1,"niedostateczny",IF('oceny I sem_'!N11=2,"dopuszczający",IF('oceny I sem_'!N11=3,"dostateczny",IF('oceny I sem_'!N11=4,"dobry",IF('oceny I sem_'!N11=5,"bardzo dobry",IF('oceny I sem_'!N11=6,"celujący")))))))</f>
        <v>dostateczny</v>
      </c>
      <c r="F123" s="187" t="str">
        <f>'oceny I sem_'!N2</f>
        <v>fizyka</v>
      </c>
      <c r="G123" s="190" t="str">
        <f>IF('oceny I sem_'!N12="-","---------",IF('oceny I sem_'!N12=1,"niedostateczny",IF('oceny I sem_'!N12=2,"dopuszczający",IF('oceny I sem_'!N12=3,"dostateczny",IF('oceny I sem_'!N12=4,"dobry",IF('oceny I sem_'!N12=5,"bardzo dobry",IF('oceny I sem_'!N12=6,"celujący")))))))</f>
        <v>dostateczny</v>
      </c>
    </row>
    <row r="124" spans="2:7" ht="15" customHeight="1">
      <c r="B124" s="187" t="str">
        <f>'oceny I sem_'!$O$2</f>
        <v>chemia</v>
      </c>
      <c r="C124" s="190" t="str">
        <f>IF('oceny I sem_'!O11="-","---------",IF('oceny I sem_'!O11=1,"niedostateczny",IF('oceny I sem_'!O11=2,"dopuszczający",IF('oceny I sem_'!O11=3,"dostateczny",IF('oceny I sem_'!O11=4,"dobry",IF('oceny I sem_'!O11=5,"bardzo dobry",IF('oceny I sem_'!O11=6,"celujący")))))))</f>
        <v>dostateczny</v>
      </c>
      <c r="F124" s="187" t="str">
        <f>'oceny I sem_'!O2</f>
        <v>chemia</v>
      </c>
      <c r="G124" s="190" t="str">
        <f>IF('oceny I sem_'!O12="-","---------",IF('oceny I sem_'!O12=1,"niedostateczny",IF('oceny I sem_'!O12=2,"dopuszczający",IF('oceny I sem_'!O12=3,"dostateczny",IF('oceny I sem_'!O12=4,"dobry",IF('oceny I sem_'!O12=5,"bardzo dobry",IF('oceny I sem_'!O12=6,"celujący")))))))</f>
        <v>dostateczny</v>
      </c>
    </row>
    <row r="125" spans="2:7" ht="15" customHeight="1">
      <c r="B125" s="187" t="str">
        <f>'oceny I sem_'!$P$2</f>
        <v>informatyka</v>
      </c>
      <c r="C125" s="190" t="str">
        <f>IF('oceny I sem_'!P11="-","---------",IF('oceny I sem_'!P11=1,"niedostateczny",IF('oceny I sem_'!P11=2,"dopuszczający",IF('oceny I sem_'!P11=3,"dostateczny",IF('oceny I sem_'!P11=4,"dobry",IF('oceny I sem_'!P11=5,"bardzo dobry",IF('oceny I sem_'!P11=6,"celujący")))))))</f>
        <v>dostateczny</v>
      </c>
      <c r="F125" s="187" t="str">
        <f>'oceny I sem_'!P2</f>
        <v>informatyka</v>
      </c>
      <c r="G125" s="190" t="str">
        <f>IF('oceny I sem_'!P12="-","---------",IF('oceny I sem_'!P12=1,"niedostateczny",IF('oceny I sem_'!P12=2,"dopuszczający",IF('oceny I sem_'!P12=3,"dostateczny",IF('oceny I sem_'!P12=4,"dobry",IF('oceny I sem_'!P12=5,"bardzo dobry",IF('oceny I sem_'!P12=6,"celujący")))))))</f>
        <v>dostateczny</v>
      </c>
    </row>
    <row r="126" spans="2:7" ht="15" customHeight="1">
      <c r="B126" s="187" t="str">
        <f>'oceny I sem_'!$Q$2</f>
        <v>technika</v>
      </c>
      <c r="C126" s="190" t="b">
        <f>IF('oceny I sem_'!Q11="-","---------",IF('oceny I sem_'!Q11=1,"niedostateczny",IF('oceny I sem_'!Q11=2,"dopuszczający",IF('oceny I sem_'!Q11=3,"dostateczny",IF('oceny I sem_'!Q11=4,"dobry",IF('oceny I sem_'!Q11=5,"bardzo dobry",IF('oceny I sem_'!Q11=6,"celujący")))))))</f>
        <v>0</v>
      </c>
      <c r="F126" s="187" t="str">
        <f>'oceny I sem_'!Q2</f>
        <v>technika</v>
      </c>
      <c r="G126" s="190" t="b">
        <f>IF('oceny I sem_'!Q12="-","---------",IF('oceny I sem_'!Q12=1,"niedostateczny",IF('oceny I sem_'!Q12=2,"dopuszczający",IF('oceny I sem_'!Q12=3,"dostateczny",IF('oceny I sem_'!Q12=4,"dobry",IF('oceny I sem_'!Q12=5,"bardzo dobry",IF('oceny I sem_'!Q12=6,"celujący")))))))</f>
        <v>0</v>
      </c>
    </row>
    <row r="127" spans="2:7" ht="15" customHeight="1">
      <c r="B127" s="187" t="str">
        <f>'oceny I sem_'!$R$2</f>
        <v>muzyka</v>
      </c>
      <c r="C127" s="190" t="b">
        <f>IF('oceny I sem_'!R11="-","---------",IF('oceny I sem_'!R11=1,"niedostateczny",IF('oceny I sem_'!R11=2,"dopuszczający",IF('oceny I sem_'!R11=3,"dostateczny",IF('oceny I sem_'!R11=4,"dobry",IF('oceny I sem_'!R11=5,"bardzo dobry",IF('oceny I sem_'!R11=6,"celujący")))))))</f>
        <v>0</v>
      </c>
      <c r="F127" s="187" t="str">
        <f>'oceny I sem_'!R2</f>
        <v>muzyka</v>
      </c>
      <c r="G127" s="190" t="b">
        <f>IF('oceny I sem_'!R12="-","---------",IF('oceny I sem_'!R12=1,"niedostateczny",IF('oceny I sem_'!R12=2,"dopuszczający",IF('oceny I sem_'!R12=3,"dostateczny",IF('oceny I sem_'!R12=4,"dobry",IF('oceny I sem_'!R12=5,"bardzo dobry",IF('oceny I sem_'!R12=6,"celujący")))))))</f>
        <v>0</v>
      </c>
    </row>
    <row r="128" spans="2:7" ht="15" customHeight="1">
      <c r="B128" s="187" t="str">
        <f>'oceny I sem_'!$S$2</f>
        <v>plastyka</v>
      </c>
      <c r="C128" s="190" t="str">
        <f>IF('oceny I sem_'!S11="-","---------",IF('oceny I sem_'!S11=1,"niedostateczny",IF('oceny I sem_'!S11=2,"dopuszczający",IF('oceny I sem_'!S11=3,"dostateczny",IF('oceny I sem_'!S11=4,"dobry",IF('oceny I sem_'!S11=5,"bardzo dobry",IF('oceny I sem_'!S11=6,"celujący")))))))</f>
        <v>dostateczny</v>
      </c>
      <c r="F128" s="187" t="str">
        <f>'oceny I sem_'!S2</f>
        <v>plastyka</v>
      </c>
      <c r="G128" s="190" t="str">
        <f>IF('oceny I sem_'!S12="-","---------",IF('oceny I sem_'!S12=1,"niedostateczny",IF('oceny I sem_'!S12=2,"dopuszczający",IF('oceny I sem_'!S12=3,"dostateczny",IF('oceny I sem_'!S12=4,"dobry",IF('oceny I sem_'!S12=5,"bardzo dobry",IF('oceny I sem_'!S12=6,"celujący")))))))</f>
        <v>bardzo dobry</v>
      </c>
    </row>
    <row r="129" spans="2:7" ht="15" customHeight="1">
      <c r="B129" s="187" t="str">
        <f>'oceny I sem_'!$T$2</f>
        <v>w-f</v>
      </c>
      <c r="C129" s="190" t="b">
        <f>IF('oceny I sem_'!T11="-","---------",IF('oceny I sem_'!T11=1,"niedostateczny",IF('oceny I sem_'!T11=2,"dopuszczający",IF('oceny I sem_'!T11=3,"dostateczny",IF('oceny I sem_'!T11=4,"dobry",IF('oceny I sem_'!T11=5,"bardzo dobry",IF('oceny I sem_'!T11=6,"celujący")))))))</f>
        <v>0</v>
      </c>
      <c r="F129" s="187" t="str">
        <f>'oceny I sem_'!T2</f>
        <v>w-f</v>
      </c>
      <c r="G129" s="190" t="b">
        <f>IF('oceny I sem_'!T12="-","---------",IF('oceny I sem_'!T12=1,"niedostateczny",IF('oceny I sem_'!T12=2,"dopuszczający",IF('oceny I sem_'!T12=3,"dostateczny",IF('oceny I sem_'!T12=4,"dobry",IF('oceny I sem_'!T12=5,"bardzo dobry",IF('oceny I sem_'!T12=6,"celujący")))))))</f>
        <v>0</v>
      </c>
    </row>
    <row r="130" spans="2:8" ht="15" customHeight="1">
      <c r="B130" s="188" t="s">
        <v>84</v>
      </c>
      <c r="C130" s="185">
        <f>'oceny I sem_'!AA11</f>
        <v>1</v>
      </c>
      <c r="F130" s="188" t="s">
        <v>84</v>
      </c>
      <c r="G130" s="185">
        <f>'oceny I sem_'!AA12</f>
        <v>2</v>
      </c>
      <c r="H130" s="185"/>
    </row>
    <row r="131" spans="2:8" ht="15" customHeight="1">
      <c r="B131" s="188" t="s">
        <v>85</v>
      </c>
      <c r="C131" s="185">
        <f>'oceny I sem_'!AB11</f>
        <v>8</v>
      </c>
      <c r="F131" s="188" t="s">
        <v>85</v>
      </c>
      <c r="G131" s="185">
        <f>'oceny I sem_'!AB12</f>
        <v>0</v>
      </c>
      <c r="H131" s="185"/>
    </row>
    <row r="132" spans="2:8" ht="15" customHeight="1">
      <c r="B132" s="189" t="s">
        <v>86</v>
      </c>
      <c r="C132" s="185">
        <f>'oceny I sem_'!AC11</f>
        <v>1</v>
      </c>
      <c r="F132" s="189" t="s">
        <v>86</v>
      </c>
      <c r="G132" s="185">
        <f>'oceny I sem_'!AC12</f>
        <v>0</v>
      </c>
      <c r="H132" s="185"/>
    </row>
    <row r="133" spans="2:8" ht="15" customHeight="1">
      <c r="B133" s="189"/>
      <c r="C133" s="185"/>
      <c r="F133" s="189"/>
      <c r="G133" s="185"/>
      <c r="H133" s="185"/>
    </row>
    <row r="134" spans="2:7" ht="15" customHeight="1">
      <c r="B134" s="140" t="s">
        <v>87</v>
      </c>
      <c r="C134" s="182"/>
      <c r="D134" s="197"/>
      <c r="F134" s="140" t="s">
        <v>87</v>
      </c>
      <c r="G134" s="182"/>
    </row>
    <row r="135" spans="2:7" ht="15" customHeight="1">
      <c r="B135" s="198">
        <f>B25</f>
        <v>39841</v>
      </c>
      <c r="C135" s="182" t="s">
        <v>88</v>
      </c>
      <c r="D135" s="197"/>
      <c r="F135" s="198">
        <f>B25</f>
        <v>39841</v>
      </c>
      <c r="G135" s="182" t="s">
        <v>88</v>
      </c>
    </row>
    <row r="136" spans="2:7" ht="15" customHeight="1">
      <c r="B136" s="198"/>
      <c r="C136" s="182"/>
      <c r="D136" s="197"/>
      <c r="F136" s="198"/>
      <c r="G136" s="182"/>
    </row>
    <row r="137" spans="2:7" ht="15" customHeight="1">
      <c r="B137" s="198"/>
      <c r="C137" s="182"/>
      <c r="D137" s="197"/>
      <c r="F137" s="198"/>
      <c r="G137" s="182"/>
    </row>
    <row r="138" spans="2:7" ht="15" customHeight="1">
      <c r="B138" s="198"/>
      <c r="C138" s="182"/>
      <c r="D138" s="197"/>
      <c r="F138" s="198"/>
      <c r="G138" s="182"/>
    </row>
    <row r="139" spans="2:7" ht="15" customHeight="1">
      <c r="B139" s="198"/>
      <c r="C139" s="182"/>
      <c r="D139" s="197"/>
      <c r="F139" s="198"/>
      <c r="G139" s="182"/>
    </row>
    <row r="140" spans="2:7" ht="15" customHeight="1">
      <c r="B140" s="198"/>
      <c r="C140" s="182"/>
      <c r="D140" s="197"/>
      <c r="F140" s="198"/>
      <c r="G140" s="182"/>
    </row>
    <row r="141" spans="2:7" ht="15" customHeight="1">
      <c r="B141" s="183">
        <f>'oceny I sem_'!B13</f>
        <v>0</v>
      </c>
      <c r="C141" s="190">
        <f>'oceny I sem_'!A13</f>
        <v>11</v>
      </c>
      <c r="F141" s="183">
        <f>'oceny I sem_'!B14</f>
        <v>0</v>
      </c>
      <c r="G141" s="190">
        <f>'oceny I sem_'!A14</f>
        <v>12</v>
      </c>
    </row>
    <row r="142" spans="2:6" ht="15" customHeight="1">
      <c r="B142" s="183"/>
      <c r="F142" s="183"/>
    </row>
    <row r="143" spans="2:8" ht="15" customHeight="1">
      <c r="B143" s="184" t="str">
        <f>'oceny I sem_'!$D$2</f>
        <v>zachowanie</v>
      </c>
      <c r="C143" s="191" t="str">
        <f>IF('oceny I sem_'!D13="wz","wzorowe",IF('oceny I sem_'!D13="bdb","bardzo dobre",IF('oceny I sem_'!D13="db","dobre",IF('oceny I sem_'!D13="pop","poprawne",IF('oceny I sem_'!D13="nieodp","nieodpowiednie",IF('oceny I sem_'!D13="ng","naganne",IF('oceny I sem_'!D13=0,0)))))))</f>
        <v>dobre</v>
      </c>
      <c r="F143" s="184" t="str">
        <f>'oceny I sem_'!$D$2</f>
        <v>zachowanie</v>
      </c>
      <c r="G143" s="191" t="str">
        <f>IF('oceny I sem_'!D14="wz","wzorowe",IF('oceny I sem_'!D14="bdb","bardzo dobre",IF('oceny I sem_'!D14="db","dobre",IF('oceny I sem_'!D14="pop","poprawne",IF('oceny I sem_'!D14="nieodp","nieodpowiednie",IF('oceny I sem_'!D14="ng","naganne",IF('oceny I sem_'!D14=0,0)))))))</f>
        <v>bardzo dobre</v>
      </c>
      <c r="H143" s="192"/>
    </row>
    <row r="144" spans="2:7" ht="15" customHeight="1">
      <c r="B144" s="187" t="str">
        <f>'oceny I sem_'!E$2</f>
        <v>religia</v>
      </c>
      <c r="C144" s="190" t="str">
        <f>IF('oceny I sem_'!E13="-","---------",IF('oceny I sem_'!E13=1,"niedostateczny",IF('oceny I sem_'!E13=2,"dopuszczający",IF('oceny I sem_'!E13=3,"dostateczny",IF('oceny I sem_'!E13=4,"dobry",IF('oceny I sem_'!E13=5,"bardzo dobry",IF('oceny I sem_'!E13=6,"celujący")))))))</f>
        <v>dobry</v>
      </c>
      <c r="F144" s="187" t="str">
        <f>'oceny I sem_'!E2</f>
        <v>religia</v>
      </c>
      <c r="G144" s="190" t="str">
        <f>IF('oceny I sem_'!E14="-","---------",IF('oceny I sem_'!E14=1,"niedostateczny",IF('oceny I sem_'!E14=2,"dopuszczający",IF('oceny I sem_'!E14=3,"dostateczny",IF('oceny I sem_'!E14=4,"dobry",IF('oceny I sem_'!E14=5,"bardzo dobry",IF('oceny I sem_'!E14=6,"celujący")))))))</f>
        <v>bardzo dobry</v>
      </c>
    </row>
    <row r="145" spans="2:7" ht="15" customHeight="1">
      <c r="B145" s="187" t="str">
        <f>'oceny I sem_'!F2</f>
        <v>j. polski</v>
      </c>
      <c r="C145" s="190" t="str">
        <f>IF('oceny I sem_'!F13="-","---------",IF('oceny I sem_'!F13=1,"niedostateczny",IF('oceny I sem_'!F13=2,"dopuszczający",IF('oceny I sem_'!F13=3,"dostateczny",IF('oceny I sem_'!F13=4,"dobry",IF('oceny I sem_'!F13=5,"bardzo dobry",IF('oceny I sem_'!F13=6,"celujący")))))))</f>
        <v>dostateczny</v>
      </c>
      <c r="F145" s="187" t="str">
        <f>'oceny I sem_'!F2</f>
        <v>j. polski</v>
      </c>
      <c r="G145" s="190" t="str">
        <f>IF('oceny I sem_'!F14="-","---------",IF('oceny I sem_'!F14=1,"niedostateczny",IF('oceny I sem_'!F14=2,"dopuszczający",IF('oceny I sem_'!F14=3,"dostateczny",IF('oceny I sem_'!F14=4,"dobry",IF('oceny I sem_'!F14=5,"bardzo dobry",IF('oceny I sem_'!F14=6,"celujący")))))))</f>
        <v>dobry</v>
      </c>
    </row>
    <row r="146" spans="2:7" ht="15" customHeight="1">
      <c r="B146" s="187" t="str">
        <f>'oceny I sem_'!$G$2</f>
        <v>j. niemiecki</v>
      </c>
      <c r="C146" s="193" t="str">
        <f>IF('oceny I sem_'!G13="-","---------",IF('oceny I sem_'!G13=1,"niedostateczny",IF('oceny I sem_'!G13=2,"dopuszczający",IF('oceny I sem_'!G13=3,"dostateczny",IF('oceny I sem_'!G13=4,"dobry",IF('oceny I sem_'!G13=5,"bardzo dobry",IF('oceny I sem_'!G13=6,"celujący")))))))</f>
        <v>dobry</v>
      </c>
      <c r="F146" s="187" t="str">
        <f>'oceny I sem_'!$G$2</f>
        <v>j. niemiecki</v>
      </c>
      <c r="G146" s="190" t="str">
        <f>IF('oceny I sem_'!G14="-","---------",IF('oceny I sem_'!G14=1,"niedostateczny",IF('oceny I sem_'!G14=2,"dopuszczający",IF('oceny I sem_'!G14=3,"dostateczny",IF('oceny I sem_'!G14=4,"dobry",IF('oceny I sem_'!G14=5,"bardzo dobry",IF('oceny I sem_'!G14=6,"celujący")))))))</f>
        <v>bardzo dobry</v>
      </c>
    </row>
    <row r="147" spans="2:7" ht="15" customHeight="1">
      <c r="B147" s="187" t="str">
        <f>'oceny I sem_'!H2</f>
        <v>j. angielski</v>
      </c>
      <c r="C147" s="190" t="str">
        <f>IF('oceny I sem_'!H13="-","---------",IF('oceny I sem_'!H13=1,"niedostateczny",IF('oceny I sem_'!H13=2,"dopuszczający",IF('oceny I sem_'!H13=3,"dostateczny",IF('oceny I sem_'!H13=4,"dobry",IF('oceny I sem_'!H13=5,"bardzo dobry",IF('oceny I sem_'!H13=6,"celujący")))))))</f>
        <v>dostateczny</v>
      </c>
      <c r="F147" s="187" t="str">
        <f>'oceny I sem_'!H2</f>
        <v>j. angielski</v>
      </c>
      <c r="G147" s="190" t="str">
        <f>IF('oceny I sem_'!H14="-","---------",IF('oceny I sem_'!H14=1,"niedostateczny",IF('oceny I sem_'!H14=2,"dopuszczający",IF('oceny I sem_'!H14=3,"dostateczny",IF('oceny I sem_'!H14=4,"dobry",IF('oceny I sem_'!H14=5,"bardzo dobry",IF('oceny I sem_'!H14=6,"celujący")))))))</f>
        <v>dopuszczający</v>
      </c>
    </row>
    <row r="148" spans="2:7" ht="15" customHeight="1">
      <c r="B148" s="187" t="str">
        <f>'oceny I sem_'!I2</f>
        <v>wos</v>
      </c>
      <c r="C148" s="190" t="b">
        <f>IF('oceny I sem_'!I13="-","---------",IF('oceny I sem_'!I13=1,"niedostateczny",IF('oceny I sem_'!I13=2,"dopuszczający",IF('oceny I sem_'!I13=3,"dostateczny",IF('oceny I sem_'!I13=4,"dobry",IF('oceny I sem_'!I13=5,"bardzo dobry",IF('oceny I sem_'!I13=6,"celujący")))))))</f>
        <v>0</v>
      </c>
      <c r="F148" s="187" t="str">
        <f>'oceny I sem_'!I2</f>
        <v>wos</v>
      </c>
      <c r="G148" s="190" t="b">
        <f>IF('oceny I sem_'!I14="-","---------",IF('oceny I sem_'!I14=1,"niedostateczny",IF('oceny I sem_'!I14=2,"dopuszczający",IF('oceny I sem_'!I14=3,"dostateczny",IF('oceny I sem_'!I14=4,"dobry",IF('oceny I sem_'!I14=5,"bardzo dobry",IF('oceny I sem_'!I14=6,"celujący")))))))</f>
        <v>0</v>
      </c>
    </row>
    <row r="149" spans="2:7" ht="15" customHeight="1">
      <c r="B149" s="187" t="str">
        <f>'oceny I sem_'!J2</f>
        <v>historia</v>
      </c>
      <c r="C149" s="190" t="str">
        <f>IF('oceny I sem_'!J13="-","---------",IF('oceny I sem_'!J13=1,"niedostateczny",IF('oceny I sem_'!J13=2,"dopuszczający",IF('oceny I sem_'!J13=3,"dostateczny",IF('oceny I sem_'!J13=4,"dobry",IF('oceny I sem_'!J13=5,"bardzo dobry",IF('oceny I sem_'!J13=6,"celujący")))))))</f>
        <v>dostateczny</v>
      </c>
      <c r="F149" s="187" t="str">
        <f>'oceny I sem_'!J2</f>
        <v>historia</v>
      </c>
      <c r="G149" s="190" t="str">
        <f>IF('oceny I sem_'!J14="-","---------",IF('oceny I sem_'!J14=1,"niedostateczny",IF('oceny I sem_'!J14=2,"dopuszczający",IF('oceny I sem_'!J14=3,"dostateczny",IF('oceny I sem_'!J14=4,"dobry",IF('oceny I sem_'!J14=5,"bardzo dobry",IF('oceny I sem_'!J14=6,"celujący")))))))</f>
        <v>dobry</v>
      </c>
    </row>
    <row r="150" spans="2:7" ht="15" customHeight="1">
      <c r="B150" s="187" t="str">
        <f>'oceny I sem_'!K2</f>
        <v>matematyka</v>
      </c>
      <c r="C150" s="190" t="str">
        <f>IF('oceny I sem_'!K13="-","---------",IF('oceny I sem_'!K13=1,"niedostateczny",IF('oceny I sem_'!K13=2,"dopuszczający",IF('oceny I sem_'!K13=3,"dostateczny",IF('oceny I sem_'!K13=4,"dobry",IF('oceny I sem_'!K13=5,"bardzo dobry",IF('oceny I sem_'!K13=6,"celujący")))))))</f>
        <v>dopuszczający</v>
      </c>
      <c r="F150" s="187" t="str">
        <f>'oceny I sem_'!K2</f>
        <v>matematyka</v>
      </c>
      <c r="G150" s="190" t="str">
        <f>IF('oceny I sem_'!K14="-","---------",IF('oceny I sem_'!K14=1,"niedostateczny",IF('oceny I sem_'!K14=2,"dopuszczający",IF('oceny I sem_'!K14=3,"dostateczny",IF('oceny I sem_'!K14=4,"dobry",IF('oceny I sem_'!K14=5,"bardzo dobry",IF('oceny I sem_'!K14=6,"celujący")))))))</f>
        <v>dostateczny</v>
      </c>
    </row>
    <row r="151" spans="2:7" ht="15" customHeight="1">
      <c r="B151" s="187" t="str">
        <f>'oceny I sem_'!L2</f>
        <v>geografia</v>
      </c>
      <c r="C151" s="190" t="str">
        <f>IF('oceny I sem_'!L13="-","---------",IF('oceny I sem_'!L13=1,"niedostateczny",IF('oceny I sem_'!L13=2,"dopuszczający",IF('oceny I sem_'!L13=3,"dostateczny",IF('oceny I sem_'!L13=4,"dobry",IF('oceny I sem_'!L13=5,"bardzo dobry",IF('oceny I sem_'!L13=6,"celujący")))))))</f>
        <v>dostateczny</v>
      </c>
      <c r="F151" s="187" t="str">
        <f>'oceny I sem_'!L2</f>
        <v>geografia</v>
      </c>
      <c r="G151" s="190" t="str">
        <f>IF('oceny I sem_'!L14="-","---------",IF('oceny I sem_'!L14=1,"niedostateczny",IF('oceny I sem_'!L14=2,"dopuszczający",IF('oceny I sem_'!L14=3,"dostateczny",IF('oceny I sem_'!L14=4,"dobry",IF('oceny I sem_'!L14=5,"bardzo dobry",IF('oceny I sem_'!L14=6,"celujący")))))))</f>
        <v>dobry</v>
      </c>
    </row>
    <row r="152" spans="2:7" ht="15" customHeight="1">
      <c r="B152" s="187" t="str">
        <f>'oceny I sem_'!M2</f>
        <v>biologia</v>
      </c>
      <c r="C152" s="190" t="str">
        <f>IF('oceny I sem_'!M13="-","---------",IF('oceny I sem_'!M13=1,"niedostateczny",IF('oceny I sem_'!M13=2,"dopuszczający",IF('oceny I sem_'!M13=3,"dostateczny",IF('oceny I sem_'!M13=4,"dobry",IF('oceny I sem_'!M13=5,"bardzo dobry",IF('oceny I sem_'!M13=6,"celujący")))))))</f>
        <v>dobry</v>
      </c>
      <c r="F152" s="187" t="str">
        <f>'oceny I sem_'!M2</f>
        <v>biologia</v>
      </c>
      <c r="G152" s="190" t="str">
        <f>IF('oceny I sem_'!M14="-","---------",IF('oceny I sem_'!M14=1,"niedostateczny",IF('oceny I sem_'!M14=2,"dopuszczający",IF('oceny I sem_'!M14=3,"dostateczny",IF('oceny I sem_'!M14=4,"dobry",IF('oceny I sem_'!M14=5,"bardzo dobry",IF('oceny I sem_'!M14=6,"celujący")))))))</f>
        <v>dobry</v>
      </c>
    </row>
    <row r="153" spans="2:7" ht="15" customHeight="1">
      <c r="B153" s="187" t="str">
        <f>'oceny I sem_'!N2</f>
        <v>fizyka</v>
      </c>
      <c r="C153" s="190" t="str">
        <f>IF('oceny I sem_'!N13="-","---------",IF('oceny I sem_'!N13=1,"niedostateczny",IF('oceny I sem_'!N13=2,"dopuszczający",IF('oceny I sem_'!N13=3,"dostateczny",IF('oceny I sem_'!N13=4,"dobry",IF('oceny I sem_'!N13=5,"bardzo dobry",IF('oceny I sem_'!N13=6,"celujący")))))))</f>
        <v>dostateczny</v>
      </c>
      <c r="F153" s="187" t="str">
        <f>'oceny I sem_'!N2</f>
        <v>fizyka</v>
      </c>
      <c r="G153" s="190" t="str">
        <f>IF('oceny I sem_'!N14="-","---------",IF('oceny I sem_'!N14=1,"niedostateczny",IF('oceny I sem_'!N14=2,"dopuszczający",IF('oceny I sem_'!N14=3,"dostateczny",IF('oceny I sem_'!N14=4,"dobry",IF('oceny I sem_'!N14=5,"bardzo dobry",IF('oceny I sem_'!N14=6,"celujący")))))))</f>
        <v>dobry</v>
      </c>
    </row>
    <row r="154" spans="2:7" ht="15" customHeight="1">
      <c r="B154" s="187" t="str">
        <f>'oceny I sem_'!O2</f>
        <v>chemia</v>
      </c>
      <c r="C154" s="190" t="str">
        <f>IF('oceny I sem_'!O13="-","---------",IF('oceny I sem_'!O13=1,"niedostateczny",IF('oceny I sem_'!O13=2,"dopuszczający",IF('oceny I sem_'!O13=3,"dostateczny",IF('oceny I sem_'!O13=4,"dobry",IF('oceny I sem_'!O13=5,"bardzo dobry",IF('oceny I sem_'!O13=6,"celujący")))))))</f>
        <v>dobry</v>
      </c>
      <c r="F154" s="187" t="str">
        <f>'oceny I sem_'!O2</f>
        <v>chemia</v>
      </c>
      <c r="G154" s="190" t="str">
        <f>IF('oceny I sem_'!O14="-","---------",IF('oceny I sem_'!O14=1,"niedostateczny",IF('oceny I sem_'!O14=2,"dopuszczający",IF('oceny I sem_'!O14=3,"dostateczny",IF('oceny I sem_'!O14=4,"dobry",IF('oceny I sem_'!O14=5,"bardzo dobry",IF('oceny I sem_'!O14=6,"celujący")))))))</f>
        <v>dobry</v>
      </c>
    </row>
    <row r="155" spans="2:7" ht="15" customHeight="1">
      <c r="B155" s="187" t="str">
        <f>'oceny I sem_'!P2</f>
        <v>informatyka</v>
      </c>
      <c r="C155" s="190" t="str">
        <f>IF('oceny I sem_'!P13="-","---------",IF('oceny I sem_'!P13=1,"niedostateczny",IF('oceny I sem_'!P13=2,"dopuszczający",IF('oceny I sem_'!P13=3,"dostateczny",IF('oceny I sem_'!P13=4,"dobry",IF('oceny I sem_'!P13=5,"bardzo dobry",IF('oceny I sem_'!P13=6,"celujący")))))))</f>
        <v>bardzo dobry</v>
      </c>
      <c r="F155" s="187" t="str">
        <f>'oceny I sem_'!P2</f>
        <v>informatyka</v>
      </c>
      <c r="G155" s="190" t="str">
        <f>IF('oceny I sem_'!P14="-","---------",IF('oceny I sem_'!P14=1,"niedostateczny",IF('oceny I sem_'!P14=2,"dopuszczający",IF('oceny I sem_'!P14=3,"dostateczny",IF('oceny I sem_'!P14=4,"dobry",IF('oceny I sem_'!P14=5,"bardzo dobry",IF('oceny I sem_'!P14=6,"celujący")))))))</f>
        <v>bardzo dobry</v>
      </c>
    </row>
    <row r="156" spans="2:7" ht="15" customHeight="1">
      <c r="B156" s="187" t="str">
        <f>'oceny I sem_'!Q2</f>
        <v>technika</v>
      </c>
      <c r="C156" s="190" t="b">
        <f>IF('oceny I sem_'!Q13="-","---------",IF('oceny I sem_'!Q13=1,"niedostateczny",IF('oceny I sem_'!Q13=2,"dopuszczający",IF('oceny I sem_'!Q13=3,"dostateczny",IF('oceny I sem_'!Q13=4,"dobry",IF('oceny I sem_'!Q13=5,"bardzo dobry",IF('oceny I sem_'!Q13=6,"celujący")))))))</f>
        <v>0</v>
      </c>
      <c r="F156" s="187" t="str">
        <f>'oceny I sem_'!Q2</f>
        <v>technika</v>
      </c>
      <c r="G156" s="190" t="b">
        <f>IF('oceny I sem_'!Q14="-","---------",IF('oceny I sem_'!Q14=1,"niedostateczny",IF('oceny I sem_'!Q14=2,"dopuszczający",IF('oceny I sem_'!Q14=3,"dostateczny",IF('oceny I sem_'!Q14=4,"dobry",IF('oceny I sem_'!Q14=5,"bardzo dobry",IF('oceny I sem_'!Q14=6,"celujący")))))))</f>
        <v>0</v>
      </c>
    </row>
    <row r="157" spans="2:7" ht="15" customHeight="1">
      <c r="B157" s="187" t="str">
        <f>'oceny I sem_'!R2</f>
        <v>muzyka</v>
      </c>
      <c r="C157" s="190" t="b">
        <f>IF('oceny I sem_'!R13="-","---------",IF('oceny I sem_'!R13=1,"niedostateczny",IF('oceny I sem_'!R13=2,"dopuszczający",IF('oceny I sem_'!R13=3,"dostateczny",IF('oceny I sem_'!R13=4,"dobry",IF('oceny I sem_'!R13=5,"bardzo dobry",IF('oceny I sem_'!R13=6,"celujący")))))))</f>
        <v>0</v>
      </c>
      <c r="F157" s="187" t="str">
        <f>'oceny I sem_'!R2</f>
        <v>muzyka</v>
      </c>
      <c r="G157" s="190" t="b">
        <f>IF('oceny I sem_'!R14="-","---------",IF('oceny I sem_'!R14=1,"niedostateczny",IF('oceny I sem_'!R14=2,"dopuszczający",IF('oceny I sem_'!R14=3,"dostateczny",IF('oceny I sem_'!R14=4,"dobry",IF('oceny I sem_'!R14=5,"bardzo dobry",IF('oceny I sem_'!R14=6,"celujący")))))))</f>
        <v>0</v>
      </c>
    </row>
    <row r="158" spans="2:7" ht="15" customHeight="1">
      <c r="B158" s="187" t="str">
        <f>'oceny I sem_'!S2</f>
        <v>plastyka</v>
      </c>
      <c r="C158" s="190" t="str">
        <f>IF('oceny I sem_'!S13="-","---------",IF('oceny I sem_'!S13=1,"niedostateczny",IF('oceny I sem_'!S13=2,"dopuszczający",IF('oceny I sem_'!S13=3,"dostateczny",IF('oceny I sem_'!S13=4,"dobry",IF('oceny I sem_'!S13=5,"bardzo dobry",IF('oceny I sem_'!S13=6,"celujący")))))))</f>
        <v>dobry</v>
      </c>
      <c r="F158" s="187" t="str">
        <f>'oceny I sem_'!S2</f>
        <v>plastyka</v>
      </c>
      <c r="G158" s="190" t="str">
        <f>IF('oceny I sem_'!S14="-","---------",IF('oceny I sem_'!S14=1,"niedostateczny",IF('oceny I sem_'!S14=2,"dopuszczający",IF('oceny I sem_'!S14=3,"dostateczny",IF('oceny I sem_'!S14=4,"dobry",IF('oceny I sem_'!S14=5,"bardzo dobry",IF('oceny I sem_'!S14=6,"celujący")))))))</f>
        <v>celujący</v>
      </c>
    </row>
    <row r="159" spans="2:7" ht="15" customHeight="1">
      <c r="B159" s="187" t="str">
        <f>'oceny I sem_'!T2</f>
        <v>w-f</v>
      </c>
      <c r="C159" s="190" t="b">
        <f>IF('oceny I sem_'!T13="-","---------",IF('oceny I sem_'!T13=1,"niedostateczny",IF('oceny I sem_'!T13=2,"dopuszczający",IF('oceny I sem_'!T13=3,"dostateczny",IF('oceny I sem_'!T13=4,"dobry",IF('oceny I sem_'!T13=5,"bardzo dobry",IF('oceny I sem_'!T13=6,"celujący")))))))</f>
        <v>0</v>
      </c>
      <c r="F159" s="187" t="str">
        <f>'oceny I sem_'!T2</f>
        <v>w-f</v>
      </c>
      <c r="G159" s="190" t="b">
        <f>IF('oceny I sem_'!T14="-","---------",IF('oceny I sem_'!T14=1,"niedostateczny",IF('oceny I sem_'!T14=2,"dopuszczający",IF('oceny I sem_'!T14=3,"dostateczny",IF('oceny I sem_'!T14=4,"dobry",IF('oceny I sem_'!T14=5,"bardzo dobry",IF('oceny I sem_'!T14=6,"celujący")))))))</f>
        <v>0</v>
      </c>
    </row>
    <row r="160" spans="2:8" ht="15" customHeight="1">
      <c r="B160" s="188" t="s">
        <v>84</v>
      </c>
      <c r="C160" s="185">
        <f>'oceny I sem_'!AA13</f>
        <v>20</v>
      </c>
      <c r="F160" s="188" t="s">
        <v>84</v>
      </c>
      <c r="G160" s="185">
        <f>'oceny I sem_'!AA14</f>
        <v>64</v>
      </c>
      <c r="H160" s="185"/>
    </row>
    <row r="161" spans="2:8" ht="15" customHeight="1">
      <c r="B161" s="188" t="s">
        <v>85</v>
      </c>
      <c r="C161" s="185">
        <f>'oceny I sem_'!AB13</f>
        <v>0</v>
      </c>
      <c r="F161" s="188" t="s">
        <v>85</v>
      </c>
      <c r="G161" s="185">
        <f>'oceny I sem_'!AB14</f>
        <v>0</v>
      </c>
      <c r="H161" s="185"/>
    </row>
    <row r="162" spans="2:8" ht="15" customHeight="1">
      <c r="B162" s="189" t="s">
        <v>86</v>
      </c>
      <c r="C162" s="185">
        <f>'oceny I sem_'!AC13</f>
        <v>0</v>
      </c>
      <c r="F162" s="189" t="s">
        <v>86</v>
      </c>
      <c r="G162" s="185">
        <f>'oceny I sem_'!AC14</f>
        <v>0</v>
      </c>
      <c r="H162" s="185"/>
    </row>
    <row r="163" spans="2:8" ht="15" customHeight="1">
      <c r="B163" s="189"/>
      <c r="C163" s="185"/>
      <c r="F163" s="189"/>
      <c r="G163" s="185"/>
      <c r="H163" s="185"/>
    </row>
    <row r="164" spans="2:8" ht="15" customHeight="1">
      <c r="B164" s="140" t="s">
        <v>87</v>
      </c>
      <c r="C164" s="182"/>
      <c r="D164" s="197"/>
      <c r="F164" s="140" t="s">
        <v>87</v>
      </c>
      <c r="G164" s="182"/>
      <c r="H164" s="185"/>
    </row>
    <row r="165" spans="2:7" ht="15" customHeight="1">
      <c r="B165" s="198">
        <f>B25</f>
        <v>39841</v>
      </c>
      <c r="C165" s="182" t="s">
        <v>88</v>
      </c>
      <c r="D165" s="197"/>
      <c r="F165" s="198">
        <f>B25</f>
        <v>39841</v>
      </c>
      <c r="G165" s="182" t="s">
        <v>88</v>
      </c>
    </row>
    <row r="166" spans="2:7" ht="15" customHeight="1">
      <c r="B166" s="183">
        <f>'oceny I sem_'!B15</f>
        <v>0</v>
      </c>
      <c r="C166" s="190">
        <f>'oceny I sem_'!A15</f>
        <v>13</v>
      </c>
      <c r="F166" s="183">
        <f>'oceny I sem_'!B16</f>
        <v>0</v>
      </c>
      <c r="G166" s="190">
        <f>'oceny I sem_'!A16</f>
        <v>14</v>
      </c>
    </row>
    <row r="167" ht="15" customHeight="1"/>
    <row r="168" spans="2:8" ht="15" customHeight="1">
      <c r="B168" s="184" t="str">
        <f>'oceny I sem_'!$D$2</f>
        <v>zachowanie</v>
      </c>
      <c r="C168" s="191" t="str">
        <f>IF('oceny I sem_'!D15="wz","wzorowe",IF('oceny I sem_'!D15="bdb","bardzo dobre",IF('oceny I sem_'!D15="db","dobre",IF('oceny I sem_'!D15="pop","poprawne",IF('oceny I sem_'!D15="nieodp","nieodpowiednie",IF('oceny I sem_'!D15="ng","naganne",IF('oceny I sem_'!D15=0,0)))))))</f>
        <v>dobre</v>
      </c>
      <c r="F168" s="184" t="str">
        <f>'oceny I sem_'!$D$2</f>
        <v>zachowanie</v>
      </c>
      <c r="G168" s="191" t="str">
        <f>IF('oceny I sem_'!D16="wz","wzorowe",IF('oceny I sem_'!D16="bdb","bardzo dobre",IF('oceny I sem_'!D16="db","dobre",IF('oceny I sem_'!D16="pop","poprawne",IF('oceny I sem_'!D16="nieodp","nieodpowiednie",IF('oceny I sem_'!D16="ng","naganne",IF('oceny I sem_'!D16=0,0)))))))</f>
        <v>bardzo dobre</v>
      </c>
      <c r="H168" s="185"/>
    </row>
    <row r="169" spans="2:7" ht="15" customHeight="1">
      <c r="B169" s="187" t="str">
        <f>'oceny I sem_'!E$2</f>
        <v>religia</v>
      </c>
      <c r="C169" s="190" t="str">
        <f>IF('oceny I sem_'!E15="-","---------",IF('oceny I sem_'!E15=1,"niedostateczny",IF('oceny I sem_'!E15=2,"dopuszczający",IF('oceny I sem_'!E15=3,"dostateczny",IF('oceny I sem_'!E15=4,"dobry",IF('oceny I sem_'!E15=5,"bardzo dobry",IF('oceny I sem_'!E15=6,"celujący")))))))</f>
        <v>dobry</v>
      </c>
      <c r="F169" s="187" t="str">
        <f>'oceny I sem_'!E$2</f>
        <v>religia</v>
      </c>
      <c r="G169" s="190" t="str">
        <f>IF('oceny I sem_'!E16="-","---------",IF('oceny I sem_'!E16=1,"niedostateczny",IF('oceny I sem_'!E16=2,"dopuszczający",IF('oceny I sem_'!E16=3,"dostateczny",IF('oceny I sem_'!E16=4,"dobry",IF('oceny I sem_'!E16=5,"bardzo dobry",IF('oceny I sem_'!E16=6,"celujący")))))))</f>
        <v>dobry</v>
      </c>
    </row>
    <row r="170" spans="2:7" ht="15" customHeight="1">
      <c r="B170" s="187" t="str">
        <f>'oceny I sem_'!F2</f>
        <v>j. polski</v>
      </c>
      <c r="C170" s="190" t="str">
        <f>IF('oceny I sem_'!F15="-","---------",IF('oceny I sem_'!F15=1,"niedostateczny",IF('oceny I sem_'!F15=2,"dopuszczający",IF('oceny I sem_'!F15=3,"dostateczny",IF('oceny I sem_'!F15=4,"dobry",IF('oceny I sem_'!F15=5,"bardzo dobry",IF('oceny I sem_'!F15=6,"celujący")))))))</f>
        <v>dopuszczający</v>
      </c>
      <c r="F170" s="187" t="str">
        <f>'oceny I sem_'!F2</f>
        <v>j. polski</v>
      </c>
      <c r="G170" s="190" t="str">
        <f>IF('oceny I sem_'!F16="-","---------",IF('oceny I sem_'!F16=1,"niedostateczny",IF('oceny I sem_'!F16=2,"dopuszczający",IF('oceny I sem_'!F16=3,"dostateczny",IF('oceny I sem_'!F16=4,"dobry",IF('oceny I sem_'!F16=5,"bardzo dobry",IF('oceny I sem_'!F16=6,"celujący")))))))</f>
        <v>dopuszczający</v>
      </c>
    </row>
    <row r="171" spans="2:7" ht="15" customHeight="1">
      <c r="B171" s="187" t="str">
        <f>'oceny I sem_'!$G$2</f>
        <v>j. niemiecki</v>
      </c>
      <c r="C171" s="193" t="str">
        <f>IF('oceny I sem_'!G15="-","---------",IF('oceny I sem_'!G15=1,"niedostateczny",IF('oceny I sem_'!G15=2,"dopuszczający",IF('oceny I sem_'!G15=3,"dostateczny",IF('oceny I sem_'!G15=4,"dobry",IF('oceny I sem_'!G15=5,"bardzo dobry",IF('oceny I sem_'!G15=6,"celujący")))))))</f>
        <v>dostateczny</v>
      </c>
      <c r="F171" s="187" t="str">
        <f>'oceny I sem_'!$G$2</f>
        <v>j. niemiecki</v>
      </c>
      <c r="G171" s="190" t="str">
        <f>IF('oceny I sem_'!G16="-","---------",IF('oceny I sem_'!G16=1,"niedostateczny",IF('oceny I sem_'!G16=2,"dopuszczający",IF('oceny I sem_'!G16=3,"dostateczny",IF('oceny I sem_'!G16=4,"dobry",IF('oceny I sem_'!G16=5,"bardzo dobry",IF('oceny I sem_'!G16=6,"celujący")))))))</f>
        <v>dobry</v>
      </c>
    </row>
    <row r="172" spans="2:7" ht="15" customHeight="1">
      <c r="B172" s="187" t="str">
        <f>'oceny I sem_'!H2</f>
        <v>j. angielski</v>
      </c>
      <c r="C172" s="190" t="str">
        <f>IF('oceny I sem_'!H15="-","---------",IF('oceny I sem_'!H15=1,"niedostateczny",IF('oceny I sem_'!H15=2,"dopuszczający",IF('oceny I sem_'!H15=3,"dostateczny",IF('oceny I sem_'!H15=4,"dobry",IF('oceny I sem_'!H15=5,"bardzo dobry",IF('oceny I sem_'!H15=6,"celujący")))))))</f>
        <v>dopuszczający</v>
      </c>
      <c r="F172" s="187" t="str">
        <f>'oceny I sem_'!H2</f>
        <v>j. angielski</v>
      </c>
      <c r="G172" s="190" t="str">
        <f>IF('oceny I sem_'!H16="-","---------",IF('oceny I sem_'!H16=1,"niedostateczny",IF('oceny I sem_'!H16=2,"dopuszczający",IF('oceny I sem_'!H16=3,"dostateczny",IF('oceny I sem_'!H16=4,"dobry",IF('oceny I sem_'!H16=5,"bardzo dobry",IF('oceny I sem_'!H16=6,"celujący")))))))</f>
        <v>dostateczny</v>
      </c>
    </row>
    <row r="173" spans="2:7" ht="15" customHeight="1">
      <c r="B173" s="187" t="str">
        <f>'oceny I sem_'!I2</f>
        <v>wos</v>
      </c>
      <c r="C173" s="190" t="b">
        <f>IF('oceny I sem_'!I15="-","---------",IF('oceny I sem_'!I15=1,"niedostateczny",IF('oceny I sem_'!I15=2,"dopuszczający",IF('oceny I sem_'!I15=3,"dostateczny",IF('oceny I sem_'!I15=4,"dobry",IF('oceny I sem_'!I15=5,"bardzo dobry",IF('oceny I sem_'!I15=6,"celujący")))))))</f>
        <v>0</v>
      </c>
      <c r="F173" s="187" t="str">
        <f>'oceny I sem_'!I2</f>
        <v>wos</v>
      </c>
      <c r="G173" s="190" t="b">
        <f>IF('oceny I sem_'!I16="-","---------",IF('oceny I sem_'!I16=1,"niedostateczny",IF('oceny I sem_'!I16=2,"dopuszczający",IF('oceny I sem_'!I16=3,"dostateczny",IF('oceny I sem_'!I16=4,"dobry",IF('oceny I sem_'!I16=5,"bardzo dobry",IF('oceny I sem_'!I16=6,"celujący")))))))</f>
        <v>0</v>
      </c>
    </row>
    <row r="174" spans="2:7" ht="15" customHeight="1">
      <c r="B174" s="187" t="str">
        <f>'oceny I sem_'!J2</f>
        <v>historia</v>
      </c>
      <c r="C174" s="190" t="str">
        <f>IF('oceny I sem_'!J15="-","---------",IF('oceny I sem_'!J15=1,"niedostateczny",IF('oceny I sem_'!J15=2,"dopuszczający",IF('oceny I sem_'!J15=3,"dostateczny",IF('oceny I sem_'!J15=4,"dobry",IF('oceny I sem_'!J15=5,"bardzo dobry",IF('oceny I sem_'!J15=6,"celujący")))))))</f>
        <v>niedostateczny</v>
      </c>
      <c r="F174" s="187" t="str">
        <f>'oceny I sem_'!J2</f>
        <v>historia</v>
      </c>
      <c r="G174" s="190" t="str">
        <f>IF('oceny I sem_'!J16="-","---------",IF('oceny I sem_'!J16=1,"niedostateczny",IF('oceny I sem_'!J16=2,"dopuszczający",IF('oceny I sem_'!J16=3,"dostateczny",IF('oceny I sem_'!J16=4,"dobry",IF('oceny I sem_'!J16=5,"bardzo dobry",IF('oceny I sem_'!J16=6,"celujący")))))))</f>
        <v>dopuszczający</v>
      </c>
    </row>
    <row r="175" spans="2:7" ht="15" customHeight="1">
      <c r="B175" s="187" t="str">
        <f>'oceny I sem_'!K2</f>
        <v>matematyka</v>
      </c>
      <c r="C175" s="190" t="str">
        <f>IF('oceny I sem_'!K15="-","---------",IF('oceny I sem_'!K15=1,"niedostateczny",IF('oceny I sem_'!K15=2,"dopuszczający",IF('oceny I sem_'!K15=3,"dostateczny",IF('oceny I sem_'!K15=4,"dobry",IF('oceny I sem_'!K15=5,"bardzo dobry",IF('oceny I sem_'!K15=6,"celujący")))))))</f>
        <v>dopuszczający</v>
      </c>
      <c r="F175" s="187" t="str">
        <f>'oceny I sem_'!K2</f>
        <v>matematyka</v>
      </c>
      <c r="G175" s="190" t="str">
        <f>IF('oceny I sem_'!K16="-","---------",IF('oceny I sem_'!K16=1,"niedostateczny",IF('oceny I sem_'!K16=2,"dopuszczający",IF('oceny I sem_'!K16=3,"dostateczny",IF('oceny I sem_'!K16=4,"dobry",IF('oceny I sem_'!K16=5,"bardzo dobry",IF('oceny I sem_'!K16=6,"celujący")))))))</f>
        <v>dopuszczający</v>
      </c>
    </row>
    <row r="176" spans="2:7" ht="15" customHeight="1">
      <c r="B176" s="187" t="str">
        <f>'oceny I sem_'!L2</f>
        <v>geografia</v>
      </c>
      <c r="C176" s="190" t="str">
        <f>IF('oceny I sem_'!L15="-","---------",IF('oceny I sem_'!L15=1,"niedostateczny",IF('oceny I sem_'!L15=2,"dopuszczający",IF('oceny I sem_'!L15=3,"dostateczny",IF('oceny I sem_'!L15=4,"dobry",IF('oceny I sem_'!L15=5,"bardzo dobry",IF('oceny I sem_'!L15=6,"celujący")))))))</f>
        <v>dopuszczający</v>
      </c>
      <c r="F176" s="187" t="str">
        <f>'oceny I sem_'!L2</f>
        <v>geografia</v>
      </c>
      <c r="G176" s="190" t="str">
        <f>IF('oceny I sem_'!L16="-","---------",IF('oceny I sem_'!L16=1,"niedostateczny",IF('oceny I sem_'!L16=2,"dopuszczający",IF('oceny I sem_'!L16=3,"dostateczny",IF('oceny I sem_'!L16=4,"dobry",IF('oceny I sem_'!L16=5,"bardzo dobry",IF('oceny I sem_'!L16=6,"celujący")))))))</f>
        <v>dopuszczający</v>
      </c>
    </row>
    <row r="177" spans="2:7" ht="15" customHeight="1">
      <c r="B177" s="187" t="str">
        <f>'oceny I sem_'!M2</f>
        <v>biologia</v>
      </c>
      <c r="C177" s="190" t="str">
        <f>IF('oceny I sem_'!M15="-","---------",IF('oceny I sem_'!M15=1,"niedostateczny",IF('oceny I sem_'!M15=2,"dopuszczający",IF('oceny I sem_'!M15=3,"dostateczny",IF('oceny I sem_'!M15=4,"dobry",IF('oceny I sem_'!M15=5,"bardzo dobry",IF('oceny I sem_'!M15=6,"celujący")))))))</f>
        <v>dopuszczający</v>
      </c>
      <c r="F177" s="187" t="str">
        <f>'oceny I sem_'!M2</f>
        <v>biologia</v>
      </c>
      <c r="G177" s="190" t="str">
        <f>IF('oceny I sem_'!M16="-","---------",IF('oceny I sem_'!M16=1,"niedostateczny",IF('oceny I sem_'!M16=2,"dopuszczający",IF('oceny I sem_'!M16=3,"dostateczny",IF('oceny I sem_'!M16=4,"dobry",IF('oceny I sem_'!M16=5,"bardzo dobry",IF('oceny I sem_'!M16=6,"celujący")))))))</f>
        <v>dopuszczający</v>
      </c>
    </row>
    <row r="178" spans="2:7" ht="15" customHeight="1">
      <c r="B178" s="187" t="str">
        <f>'oceny I sem_'!N2</f>
        <v>fizyka</v>
      </c>
      <c r="C178" s="190" t="str">
        <f>IF('oceny I sem_'!N15="-","---------",IF('oceny I sem_'!N15=1,"niedostateczny",IF('oceny I sem_'!N15=2,"dopuszczający",IF('oceny I sem_'!N15=3,"dostateczny",IF('oceny I sem_'!N15=4,"dobry",IF('oceny I sem_'!N15=5,"bardzo dobry",IF('oceny I sem_'!N15=6,"celujący")))))))</f>
        <v>dopuszczający</v>
      </c>
      <c r="F178" s="187" t="str">
        <f>'oceny I sem_'!N2</f>
        <v>fizyka</v>
      </c>
      <c r="G178" s="190" t="str">
        <f>IF('oceny I sem_'!N16="-","---------",IF('oceny I sem_'!N16=1,"niedostateczny",IF('oceny I sem_'!N16=2,"dopuszczający",IF('oceny I sem_'!N16=3,"dostateczny",IF('oceny I sem_'!N16=4,"dobry",IF('oceny I sem_'!N16=5,"bardzo dobry",IF('oceny I sem_'!N16=6,"celujący")))))))</f>
        <v>dostateczny</v>
      </c>
    </row>
    <row r="179" spans="2:7" ht="15" customHeight="1">
      <c r="B179" s="187" t="str">
        <f>'oceny I sem_'!O2</f>
        <v>chemia</v>
      </c>
      <c r="C179" s="190" t="str">
        <f>IF('oceny I sem_'!O15="-","---------",IF('oceny I sem_'!O15=1,"niedostateczny",IF('oceny I sem_'!O15=2,"dopuszczający",IF('oceny I sem_'!O15=3,"dostateczny",IF('oceny I sem_'!O15=4,"dobry",IF('oceny I sem_'!O15=5,"bardzo dobry",IF('oceny I sem_'!O15=6,"celujący")))))))</f>
        <v>dopuszczający</v>
      </c>
      <c r="F179" s="187" t="str">
        <f>'oceny I sem_'!O2</f>
        <v>chemia</v>
      </c>
      <c r="G179" s="190" t="str">
        <f>IF('oceny I sem_'!O16="-","---------",IF('oceny I sem_'!O16=1,"niedostateczny",IF('oceny I sem_'!O16=2,"dopuszczający",IF('oceny I sem_'!O16=3,"dostateczny",IF('oceny I sem_'!O16=4,"dobry",IF('oceny I sem_'!O16=5,"bardzo dobry",IF('oceny I sem_'!O16=6,"celujący")))))))</f>
        <v>dopuszczający</v>
      </c>
    </row>
    <row r="180" spans="2:7" ht="15" customHeight="1">
      <c r="B180" s="187" t="str">
        <f>'oceny I sem_'!P2</f>
        <v>informatyka</v>
      </c>
      <c r="C180" s="190" t="str">
        <f>IF('oceny I sem_'!P15="-","---------",IF('oceny I sem_'!P15=1,"niedostateczny",IF('oceny I sem_'!P15=2,"dopuszczający",IF('oceny I sem_'!P15=3,"dostateczny",IF('oceny I sem_'!P15=4,"dobry",IF('oceny I sem_'!P15=5,"bardzo dobry",IF('oceny I sem_'!P15=6,"celujący")))))))</f>
        <v>dostateczny</v>
      </c>
      <c r="F180" s="187" t="str">
        <f>'oceny I sem_'!P2</f>
        <v>informatyka</v>
      </c>
      <c r="G180" s="190" t="str">
        <f>IF('oceny I sem_'!P16="-","---------",IF('oceny I sem_'!P16=1,"niedostateczny",IF('oceny I sem_'!P16=2,"dopuszczający",IF('oceny I sem_'!P16=3,"dostateczny",IF('oceny I sem_'!P16=4,"dobry",IF('oceny I sem_'!P16=5,"bardzo dobry",IF('oceny I sem_'!P16=6,"celujący")))))))</f>
        <v>dostateczny</v>
      </c>
    </row>
    <row r="181" spans="2:7" ht="15" customHeight="1">
      <c r="B181" s="187" t="str">
        <f>'oceny I sem_'!Q2</f>
        <v>technika</v>
      </c>
      <c r="C181" s="190" t="b">
        <f>IF('oceny I sem_'!Q15="-","---------",IF('oceny I sem_'!Q15=1,"niedostateczny",IF('oceny I sem_'!Q15=2,"dopuszczający",IF('oceny I sem_'!Q15=3,"dostateczny",IF('oceny I sem_'!Q15=4,"dobry",IF('oceny I sem_'!Q15=5,"bardzo dobry",IF('oceny I sem_'!Q15=6,"celujący")))))))</f>
        <v>0</v>
      </c>
      <c r="F181" s="187" t="str">
        <f>'oceny I sem_'!Q2</f>
        <v>technika</v>
      </c>
      <c r="G181" s="190" t="b">
        <f>IF('oceny I sem_'!Q16="-","---------",IF('oceny I sem_'!Q16=1,"niedostateczny",IF('oceny I sem_'!Q16=2,"dopuszczający",IF('oceny I sem_'!Q16=3,"dostateczny",IF('oceny I sem_'!Q16=4,"dobry",IF('oceny I sem_'!Q16=5,"bardzo dobry",IF('oceny I sem_'!Q16=6,"celujący")))))))</f>
        <v>0</v>
      </c>
    </row>
    <row r="182" spans="2:7" ht="15" customHeight="1">
      <c r="B182" s="187" t="str">
        <f>'oceny I sem_'!R2</f>
        <v>muzyka</v>
      </c>
      <c r="C182" s="190" t="b">
        <f>IF('oceny I sem_'!R15="-","---------",IF('oceny I sem_'!R15=1,"niedostateczny",IF('oceny I sem_'!R15=2,"dopuszczający",IF('oceny I sem_'!R15=3,"dostateczny",IF('oceny I sem_'!R15=4,"dobry",IF('oceny I sem_'!R15=5,"bardzo dobry",IF('oceny I sem_'!R15=6,"celujący")))))))</f>
        <v>0</v>
      </c>
      <c r="F182" s="187" t="str">
        <f>'oceny I sem_'!R2</f>
        <v>muzyka</v>
      </c>
      <c r="G182" s="190" t="b">
        <f>IF('oceny I sem_'!R16="-","---------",IF('oceny I sem_'!R16=1,"niedostateczny",IF('oceny I sem_'!R16=2,"dopuszczający",IF('oceny I sem_'!R16=3,"dostateczny",IF('oceny I sem_'!R16=4,"dobry",IF('oceny I sem_'!R16=5,"bardzo dobry",IF('oceny I sem_'!R16=6,"celujący")))))))</f>
        <v>0</v>
      </c>
    </row>
    <row r="183" spans="2:7" ht="15" customHeight="1">
      <c r="B183" s="187" t="str">
        <f>'oceny I sem_'!S2</f>
        <v>plastyka</v>
      </c>
      <c r="C183" s="190" t="str">
        <f>IF('oceny I sem_'!S15="-","---------",IF('oceny I sem_'!S15=1,"niedostateczny",IF('oceny I sem_'!S15=2,"dopuszczający",IF('oceny I sem_'!S15=3,"dostateczny",IF('oceny I sem_'!S15=4,"dobry",IF('oceny I sem_'!S15=5,"bardzo dobry",IF('oceny I sem_'!S15=6,"celujący")))))))</f>
        <v>dostateczny</v>
      </c>
      <c r="F183" s="187" t="str">
        <f>'oceny I sem_'!S2</f>
        <v>plastyka</v>
      </c>
      <c r="G183" s="190" t="str">
        <f>IF('oceny I sem_'!S16="-","---------",IF('oceny I sem_'!S16=1,"niedostateczny",IF('oceny I sem_'!S16=2,"dopuszczający",IF('oceny I sem_'!S16=3,"dostateczny",IF('oceny I sem_'!S16=4,"dobry",IF('oceny I sem_'!S16=5,"bardzo dobry",IF('oceny I sem_'!S16=6,"celujący")))))))</f>
        <v>dobry</v>
      </c>
    </row>
    <row r="184" spans="2:7" ht="15" customHeight="1">
      <c r="B184" s="187" t="str">
        <f>'oceny I sem_'!T2</f>
        <v>w-f</v>
      </c>
      <c r="C184" s="190" t="b">
        <f>IF('oceny I sem_'!T15="-","---------",IF('oceny I sem_'!T15=1,"niedostateczny",IF('oceny I sem_'!T15=2,"dopuszczający",IF('oceny I sem_'!T15=3,"dostateczny",IF('oceny I sem_'!T15=4,"dobry",IF('oceny I sem_'!T15=5,"bardzo dobry",IF('oceny I sem_'!T15=6,"celujący")))))))</f>
        <v>0</v>
      </c>
      <c r="F184" s="187" t="str">
        <f>'oceny I sem_'!T2</f>
        <v>w-f</v>
      </c>
      <c r="G184" s="190" t="b">
        <f>IF('oceny I sem_'!T16="-","---------",IF('oceny I sem_'!T16=1,"niedostateczny",IF('oceny I sem_'!T16=2,"dopuszczający",IF('oceny I sem_'!T16=3,"dostateczny",IF('oceny I sem_'!T16=4,"dobry",IF('oceny I sem_'!T16=5,"bardzo dobry",IF('oceny I sem_'!T16=6,"celujący")))))))</f>
        <v>0</v>
      </c>
    </row>
    <row r="185" spans="2:8" ht="15" customHeight="1">
      <c r="B185" s="188" t="s">
        <v>84</v>
      </c>
      <c r="C185" s="185">
        <f>'oceny I sem_'!AA15</f>
        <v>9</v>
      </c>
      <c r="F185" s="188" t="s">
        <v>84</v>
      </c>
      <c r="G185" s="185">
        <f>'oceny I sem_'!AA16</f>
        <v>35</v>
      </c>
      <c r="H185" s="185"/>
    </row>
    <row r="186" spans="2:8" ht="15" customHeight="1">
      <c r="B186" s="188" t="s">
        <v>85</v>
      </c>
      <c r="C186" s="185">
        <f>'oceny I sem_'!AB15</f>
        <v>0</v>
      </c>
      <c r="F186" s="188" t="s">
        <v>85</v>
      </c>
      <c r="G186" s="185">
        <f>'oceny I sem_'!AB16</f>
        <v>0</v>
      </c>
      <c r="H186" s="185"/>
    </row>
    <row r="187" spans="2:8" ht="15" customHeight="1">
      <c r="B187" s="189" t="s">
        <v>86</v>
      </c>
      <c r="C187" s="185">
        <f>'oceny I sem_'!AC15</f>
        <v>0</v>
      </c>
      <c r="F187" s="189" t="s">
        <v>86</v>
      </c>
      <c r="G187" s="185">
        <f>'oceny I sem_'!AC16</f>
        <v>0</v>
      </c>
      <c r="H187" s="185"/>
    </row>
    <row r="188" spans="2:8" ht="15" customHeight="1">
      <c r="B188" s="189"/>
      <c r="C188" s="185"/>
      <c r="F188" s="189"/>
      <c r="G188" s="185"/>
      <c r="H188" s="185"/>
    </row>
    <row r="189" spans="2:8" ht="15" customHeight="1">
      <c r="B189" s="140" t="s">
        <v>87</v>
      </c>
      <c r="C189" s="182"/>
      <c r="D189" s="197"/>
      <c r="F189" s="140" t="s">
        <v>87</v>
      </c>
      <c r="G189" s="182"/>
      <c r="H189" s="185"/>
    </row>
    <row r="190" spans="2:8" ht="15" customHeight="1">
      <c r="B190" s="198">
        <f>B25</f>
        <v>39841</v>
      </c>
      <c r="C190" s="182" t="s">
        <v>88</v>
      </c>
      <c r="D190" s="197"/>
      <c r="F190" s="198">
        <f>B25</f>
        <v>39841</v>
      </c>
      <c r="G190" s="182" t="s">
        <v>88</v>
      </c>
      <c r="H190" s="185"/>
    </row>
    <row r="191" spans="2:8" ht="15" customHeight="1">
      <c r="B191" s="189"/>
      <c r="C191" s="185"/>
      <c r="F191" s="189"/>
      <c r="G191" s="185"/>
      <c r="H191" s="185"/>
    </row>
    <row r="192" spans="2:8" ht="15" customHeight="1">
      <c r="B192" s="189"/>
      <c r="C192" s="185"/>
      <c r="F192" s="189"/>
      <c r="G192" s="185"/>
      <c r="H192" s="185"/>
    </row>
    <row r="193" spans="2:8" ht="15" customHeight="1">
      <c r="B193" s="189"/>
      <c r="C193" s="185"/>
      <c r="F193" s="189"/>
      <c r="G193" s="185"/>
      <c r="H193" s="185"/>
    </row>
    <row r="194" ht="15" customHeight="1"/>
    <row r="195" ht="15" customHeight="1"/>
    <row r="196" spans="2:7" ht="15" customHeight="1">
      <c r="B196" s="183">
        <f>'oceny I sem_'!B17</f>
        <v>0</v>
      </c>
      <c r="C196" s="190">
        <f>'oceny I sem_'!A17</f>
        <v>15</v>
      </c>
      <c r="F196" s="183">
        <f>'oceny I sem_'!B18</f>
        <v>0</v>
      </c>
      <c r="G196" s="190">
        <f>'oceny I sem_'!A18</f>
        <v>16</v>
      </c>
    </row>
    <row r="197" ht="15" customHeight="1">
      <c r="D197" s="183"/>
    </row>
    <row r="198" spans="2:8" ht="15" customHeight="1">
      <c r="B198" s="184" t="str">
        <f>'oceny I sem_'!$D$2</f>
        <v>zachowanie</v>
      </c>
      <c r="C198" s="191" t="str">
        <f>IF('oceny I sem_'!D17="wz","wzorowe",IF('oceny I sem_'!D17="bdb","bardzo dobre",IF('oceny I sem_'!D17="db","dobre",IF('oceny I sem_'!D17="pop","poprawne",IF('oceny I sem_'!D17="nieodp","nieodpowiednie",IF('oceny I sem_'!D17="ng","naganne",IF('oceny I sem_'!D17=0,0)))))))</f>
        <v>wzorowe</v>
      </c>
      <c r="D198" s="190"/>
      <c r="F198" s="184" t="str">
        <f>'oceny I sem_'!$D$2</f>
        <v>zachowanie</v>
      </c>
      <c r="G198" s="191" t="str">
        <f>IF('oceny I sem_'!D18="wz","wzorowe",IF('oceny I sem_'!D18="bdb","bardzo dobre",IF('oceny I sem_'!D18="db","dobre",IF('oceny I sem_'!D18="pop","poprawne",IF('oceny I sem_'!D18="nieodp","nieodpowiednie",IF('oceny I sem_'!D18="ng","naganne",IF('oceny I sem_'!D18=0,0)))))))</f>
        <v>bardzo dobre</v>
      </c>
      <c r="H198" s="185"/>
    </row>
    <row r="199" spans="2:7" ht="15" customHeight="1">
      <c r="B199" s="187" t="str">
        <f>'oceny I sem_'!E$2</f>
        <v>religia</v>
      </c>
      <c r="C199" s="190" t="str">
        <f>IF('oceny I sem_'!E17="-","---------",IF('oceny I sem_'!E17=1,"niedostateczny",IF('oceny I sem_'!E17=2,"dopuszczający",IF('oceny I sem_'!E17=3,"dostateczny",IF('oceny I sem_'!E17=4,"dobry",IF('oceny I sem_'!E17=5,"bardzo dobry",IF('oceny I sem_'!E17=6,"celujący")))))))</f>
        <v>bardzo dobry</v>
      </c>
      <c r="D199" s="190"/>
      <c r="F199" s="187" t="str">
        <f>'oceny I sem_'!E$2</f>
        <v>religia</v>
      </c>
      <c r="G199" s="190" t="str">
        <f>IF('oceny I sem_'!E18="-","---------",IF('oceny I sem_'!E18=1,"niedostateczny",IF('oceny I sem_'!E18=2,"dopuszczający",IF('oceny I sem_'!E18=3,"dostateczny",IF('oceny I sem_'!E18=4,"dobry",IF('oceny I sem_'!E18=5,"bardzo dobry",IF('oceny I sem_'!E18=6,"celujący")))))))</f>
        <v>bardzo dobry</v>
      </c>
    </row>
    <row r="200" spans="2:7" ht="15" customHeight="1">
      <c r="B200" s="187" t="str">
        <f>'oceny I sem_'!F2</f>
        <v>j. polski</v>
      </c>
      <c r="C200" s="190" t="str">
        <f>IF('oceny I sem_'!F17="-","---------",IF('oceny I sem_'!F17=1,"niedostateczny",IF('oceny I sem_'!F17=2,"dopuszczający",IF('oceny I sem_'!F17=3,"dostateczny",IF('oceny I sem_'!F17=4,"dobry",IF('oceny I sem_'!F17=5,"bardzo dobry",IF('oceny I sem_'!F17=6,"celujący")))))))</f>
        <v>bardzo dobry</v>
      </c>
      <c r="D200" s="190"/>
      <c r="F200" s="187" t="str">
        <f>'oceny I sem_'!F2</f>
        <v>j. polski</v>
      </c>
      <c r="G200" s="190" t="str">
        <f>IF('oceny I sem_'!F18="-","---------",IF('oceny I sem_'!F18=1,"niedostateczny",IF('oceny I sem_'!F18=2,"dopuszczający",IF('oceny I sem_'!F18=3,"dostateczny",IF('oceny I sem_'!F18=4,"dobry",IF('oceny I sem_'!F18=5,"bardzo dobry",IF('oceny I sem_'!F18=6,"celujący")))))))</f>
        <v>dobry</v>
      </c>
    </row>
    <row r="201" spans="2:7" ht="15" customHeight="1">
      <c r="B201" s="187" t="str">
        <f>'oceny I sem_'!$G$2</f>
        <v>j. niemiecki</v>
      </c>
      <c r="C201" s="193" t="str">
        <f>IF('oceny I sem_'!G17="-","---------",IF('oceny I sem_'!G17=1,"niedostateczny",IF('oceny I sem_'!G17=2,"dopuszczający",IF('oceny I sem_'!G17=3,"dostateczny",IF('oceny I sem_'!G17=4,"dobry",IF('oceny I sem_'!G17=5,"bardzo dobry",IF('oceny I sem_'!G17=6,"celujący")))))))</f>
        <v>bardzo dobry</v>
      </c>
      <c r="F201" s="187" t="str">
        <f>'oceny I sem_'!$G$2</f>
        <v>j. niemiecki</v>
      </c>
      <c r="G201" s="190" t="str">
        <f>IF('oceny I sem_'!G18="-","---------",IF('oceny I sem_'!G18=1,"niedostateczny",IF('oceny I sem_'!G18=2,"dopuszczający",IF('oceny I sem_'!G18=3,"dostateczny",IF('oceny I sem_'!G18=4,"dobry",IF('oceny I sem_'!G18=5,"bardzo dobry",IF('oceny I sem_'!G18=6,"celujący")))))))</f>
        <v>bardzo dobry</v>
      </c>
    </row>
    <row r="202" spans="2:7" ht="15" customHeight="1">
      <c r="B202" s="187" t="str">
        <f>'oceny I sem_'!H2</f>
        <v>j. angielski</v>
      </c>
      <c r="C202" s="190" t="str">
        <f>IF('oceny I sem_'!H17="-","---------",IF('oceny I sem_'!H17=1,"niedostateczny",IF('oceny I sem_'!H17=2,"dopuszczający",IF('oceny I sem_'!H17=3,"dostateczny",IF('oceny I sem_'!H17=4,"dobry",IF('oceny I sem_'!H17=5,"bardzo dobry",IF('oceny I sem_'!H17=6,"celujący")))))))</f>
        <v>celujący</v>
      </c>
      <c r="D202" s="190"/>
      <c r="F202" s="187" t="str">
        <f>'oceny I sem_'!H2</f>
        <v>j. angielski</v>
      </c>
      <c r="G202" s="190" t="str">
        <f>IF('oceny I sem_'!H18="-","---------",IF('oceny I sem_'!H18=1,"niedostateczny",IF('oceny I sem_'!H18=2,"dopuszczający",IF('oceny I sem_'!H18=3,"dostateczny",IF('oceny I sem_'!H18=4,"dobry",IF('oceny I sem_'!H18=5,"bardzo dobry",IF('oceny I sem_'!H18=6,"celujący")))))))</f>
        <v>bardzo dobry</v>
      </c>
    </row>
    <row r="203" spans="2:7" ht="15" customHeight="1">
      <c r="B203" s="187" t="str">
        <f>'oceny I sem_'!I2</f>
        <v>wos</v>
      </c>
      <c r="C203" s="190" t="b">
        <f>IF('oceny I sem_'!I17="-","---------",IF('oceny I sem_'!I17=1,"niedostateczny",IF('oceny I sem_'!I17=2,"dopuszczający",IF('oceny I sem_'!I17=3,"dostateczny",IF('oceny I sem_'!I17=4,"dobry",IF('oceny I sem_'!I17=5,"bardzo dobry",IF('oceny I sem_'!I17=6,"celujący")))))))</f>
        <v>0</v>
      </c>
      <c r="D203" s="190"/>
      <c r="F203" s="187" t="str">
        <f>'oceny I sem_'!I2</f>
        <v>wos</v>
      </c>
      <c r="G203" s="190" t="b">
        <f>IF('oceny I sem_'!I18="-","---------",IF('oceny I sem_'!I18=1,"niedostateczny",IF('oceny I sem_'!I18=2,"dopuszczający",IF('oceny I sem_'!I18=3,"dostateczny",IF('oceny I sem_'!I18=4,"dobry",IF('oceny I sem_'!I18=5,"bardzo dobry",IF('oceny I sem_'!I18=6,"celujący")))))))</f>
        <v>0</v>
      </c>
    </row>
    <row r="204" spans="2:7" ht="15" customHeight="1">
      <c r="B204" s="187" t="str">
        <f>'oceny I sem_'!J2</f>
        <v>historia</v>
      </c>
      <c r="C204" s="190" t="str">
        <f>IF('oceny I sem_'!J17="-","---------",IF('oceny I sem_'!J17=1,"niedostateczny",IF('oceny I sem_'!J17=2,"dopuszczający",IF('oceny I sem_'!J17=3,"dostateczny",IF('oceny I sem_'!J17=4,"dobry",IF('oceny I sem_'!J17=5,"bardzo dobry",IF('oceny I sem_'!J17=6,"celujący")))))))</f>
        <v>bardzo dobry</v>
      </c>
      <c r="D204" s="190"/>
      <c r="F204" s="187" t="str">
        <f>'oceny I sem_'!J2</f>
        <v>historia</v>
      </c>
      <c r="G204" s="190" t="str">
        <f>IF('oceny I sem_'!J18="-","---------",IF('oceny I sem_'!J18=1,"niedostateczny",IF('oceny I sem_'!J18=2,"dopuszczający",IF('oceny I sem_'!J18=3,"dostateczny",IF('oceny I sem_'!J18=4,"dobry",IF('oceny I sem_'!J18=5,"bardzo dobry",IF('oceny I sem_'!J18=6,"celujący")))))))</f>
        <v>dobry</v>
      </c>
    </row>
    <row r="205" spans="2:7" ht="15" customHeight="1">
      <c r="B205" s="187" t="str">
        <f>'oceny I sem_'!K2</f>
        <v>matematyka</v>
      </c>
      <c r="C205" s="190" t="str">
        <f>IF('oceny I sem_'!K17="-","---------",IF('oceny I sem_'!K17=1,"niedostateczny",IF('oceny I sem_'!K17=2,"dopuszczający",IF('oceny I sem_'!K17=3,"dostateczny",IF('oceny I sem_'!K17=4,"dobry",IF('oceny I sem_'!K17=5,"bardzo dobry",IF('oceny I sem_'!K17=6,"celujący")))))))</f>
        <v>bardzo dobry</v>
      </c>
      <c r="D205" s="190"/>
      <c r="F205" s="187" t="str">
        <f>'oceny I sem_'!K2</f>
        <v>matematyka</v>
      </c>
      <c r="G205" s="190" t="str">
        <f>IF('oceny I sem_'!K18="-","---------",IF('oceny I sem_'!K18=1,"niedostateczny",IF('oceny I sem_'!K18=2,"dopuszczający",IF('oceny I sem_'!K18=3,"dostateczny",IF('oceny I sem_'!K18=4,"dobry",IF('oceny I sem_'!K18=5,"bardzo dobry",IF('oceny I sem_'!K18=6,"celujący")))))))</f>
        <v>dostateczny</v>
      </c>
    </row>
    <row r="206" spans="2:7" ht="15" customHeight="1">
      <c r="B206" s="187" t="str">
        <f>'oceny I sem_'!L2</f>
        <v>geografia</v>
      </c>
      <c r="C206" s="190" t="str">
        <f>IF('oceny I sem_'!L17="-","---------",IF('oceny I sem_'!L17=1,"niedostateczny",IF('oceny I sem_'!L17=2,"dopuszczający",IF('oceny I sem_'!L17=3,"dostateczny",IF('oceny I sem_'!L17=4,"dobry",IF('oceny I sem_'!L17=5,"bardzo dobry",IF('oceny I sem_'!L17=6,"celujący")))))))</f>
        <v>bardzo dobry</v>
      </c>
      <c r="D206" s="190"/>
      <c r="F206" s="187" t="str">
        <f>'oceny I sem_'!L2</f>
        <v>geografia</v>
      </c>
      <c r="G206" s="190" t="str">
        <f>IF('oceny I sem_'!L18="-","---------",IF('oceny I sem_'!L18=1,"niedostateczny",IF('oceny I sem_'!L18=2,"dopuszczający",IF('oceny I sem_'!L18=3,"dostateczny",IF('oceny I sem_'!L18=4,"dobry",IF('oceny I sem_'!L18=5,"bardzo dobry",IF('oceny I sem_'!L18=6,"celujący")))))))</f>
        <v>dostateczny</v>
      </c>
    </row>
    <row r="207" spans="2:7" ht="15" customHeight="1">
      <c r="B207" s="187" t="str">
        <f>'oceny I sem_'!M2</f>
        <v>biologia</v>
      </c>
      <c r="C207" s="190" t="str">
        <f>IF('oceny I sem_'!M17="-","---------",IF('oceny I sem_'!M17=1,"niedostateczny",IF('oceny I sem_'!M17=2,"dopuszczający",IF('oceny I sem_'!M17=3,"dostateczny",IF('oceny I sem_'!M17=4,"dobry",IF('oceny I sem_'!M17=5,"bardzo dobry",IF('oceny I sem_'!M17=6,"celujący")))))))</f>
        <v>bardzo dobry</v>
      </c>
      <c r="D207" s="190"/>
      <c r="F207" s="187" t="str">
        <f>'oceny I sem_'!M2</f>
        <v>biologia</v>
      </c>
      <c r="G207" s="190" t="str">
        <f>IF('oceny I sem_'!M18="-","---------",IF('oceny I sem_'!M18=1,"niedostateczny",IF('oceny I sem_'!M18=2,"dopuszczający",IF('oceny I sem_'!M18=3,"dostateczny",IF('oceny I sem_'!M18=4,"dobry",IF('oceny I sem_'!M18=5,"bardzo dobry",IF('oceny I sem_'!M18=6,"celujący")))))))</f>
        <v>dobry</v>
      </c>
    </row>
    <row r="208" spans="2:7" ht="15" customHeight="1">
      <c r="B208" s="187" t="str">
        <f>'oceny I sem_'!N2</f>
        <v>fizyka</v>
      </c>
      <c r="C208" s="190" t="str">
        <f>IF('oceny I sem_'!N17="-","---------",IF('oceny I sem_'!N17=1,"niedostateczny",IF('oceny I sem_'!N17=2,"dopuszczający",IF('oceny I sem_'!N17=3,"dostateczny",IF('oceny I sem_'!N17=4,"dobry",IF('oceny I sem_'!N17=5,"bardzo dobry",IF('oceny I sem_'!N17=6,"celujący")))))))</f>
        <v>bardzo dobry</v>
      </c>
      <c r="D208" s="190"/>
      <c r="F208" s="187" t="str">
        <f>'oceny I sem_'!N2</f>
        <v>fizyka</v>
      </c>
      <c r="G208" s="190" t="str">
        <f>IF('oceny I sem_'!N18="-","---------",IF('oceny I sem_'!N18=1,"niedostateczny",IF('oceny I sem_'!N18=2,"dopuszczający",IF('oceny I sem_'!N18=3,"dostateczny",IF('oceny I sem_'!N18=4,"dobry",IF('oceny I sem_'!N18=5,"bardzo dobry",IF('oceny I sem_'!N18=6,"celujący")))))))</f>
        <v>dobry</v>
      </c>
    </row>
    <row r="209" spans="2:7" ht="15" customHeight="1">
      <c r="B209" s="187" t="str">
        <f>'oceny I sem_'!O2</f>
        <v>chemia</v>
      </c>
      <c r="C209" s="108" t="str">
        <f>IF('oceny I sem_'!O17="-","---------",IF('oceny I sem_'!O17=1,"niedostateczny",IF('oceny I sem_'!O17=2,"dopuszczający",IF('oceny I sem_'!O17=3,"dostateczny",IF('oceny I sem_'!O17=4,"dobry",IF('oceny I sem_'!O17=5,"bardzo dobry",IF('oceny I sem_'!O17=6,"celujący")))))))</f>
        <v>bardzo dobry</v>
      </c>
      <c r="D209" s="190"/>
      <c r="F209" s="187" t="str">
        <f>'oceny I sem_'!O2</f>
        <v>chemia</v>
      </c>
      <c r="G209" s="190" t="str">
        <f>IF('oceny I sem_'!O18="-","---------",IF('oceny I sem_'!O18=1,"niedostateczny",IF('oceny I sem_'!O18=2,"dopuszczający",IF('oceny I sem_'!O18=3,"dostateczny",IF('oceny I sem_'!O18=4,"dobry",IF('oceny I sem_'!O18=5,"bardzo dobry",IF('oceny I sem_'!O18=6,"celujący")))))))</f>
        <v>dobry</v>
      </c>
    </row>
    <row r="210" spans="2:7" ht="15" customHeight="1">
      <c r="B210" s="187" t="str">
        <f>'oceny I sem_'!P2</f>
        <v>informatyka</v>
      </c>
      <c r="C210" s="190" t="str">
        <f>IF('oceny I sem_'!P17="-","---------",IF('oceny I sem_'!P17=1,"niedostateczny",IF('oceny I sem_'!P17=2,"dopuszczający",IF('oceny I sem_'!P17=3,"dostateczny",IF('oceny I sem_'!P17=4,"dobry",IF('oceny I sem_'!P17=5,"bardzo dobry",IF('oceny I sem_'!P17=6,"celujący")))))))</f>
        <v>bardzo dobry</v>
      </c>
      <c r="D210" s="190"/>
      <c r="F210" s="187" t="str">
        <f>'oceny I sem_'!P2</f>
        <v>informatyka</v>
      </c>
      <c r="G210" s="190" t="str">
        <f>IF('oceny I sem_'!P18="-","---------",IF('oceny I sem_'!P18=1,"niedostateczny",IF('oceny I sem_'!P18=2,"dopuszczający",IF('oceny I sem_'!P18=3,"dostateczny",IF('oceny I sem_'!P18=4,"dobry",IF('oceny I sem_'!P18=5,"bardzo dobry",IF('oceny I sem_'!P18=6,"celujący")))))))</f>
        <v>bardzo dobry</v>
      </c>
    </row>
    <row r="211" spans="2:7" ht="15" customHeight="1">
      <c r="B211" s="187" t="str">
        <f>'oceny I sem_'!Q2</f>
        <v>technika</v>
      </c>
      <c r="C211" s="190" t="b">
        <f>IF('oceny I sem_'!Q17="-","---------",IF('oceny I sem_'!Q17=1,"niedostateczny",IF('oceny I sem_'!Q17=2,"dopuszczający",IF('oceny I sem_'!Q17=3,"dostateczny",IF('oceny I sem_'!Q17=4,"dobry",IF('oceny I sem_'!Q17=5,"bardzo dobry",IF('oceny I sem_'!Q17=6,"celujący")))))))</f>
        <v>0</v>
      </c>
      <c r="D211" s="190"/>
      <c r="F211" s="187" t="str">
        <f>'oceny I sem_'!Q2</f>
        <v>technika</v>
      </c>
      <c r="G211" s="190" t="b">
        <f>IF('oceny I sem_'!Q18="-","---------",IF('oceny I sem_'!Q18=1,"niedostateczny",IF('oceny I sem_'!Q18=2,"dopuszczający",IF('oceny I sem_'!Q18=3,"dostateczny",IF('oceny I sem_'!Q18=4,"dobry",IF('oceny I sem_'!Q18=5,"bardzo dobry",IF('oceny I sem_'!Q18=6,"celujący")))))))</f>
        <v>0</v>
      </c>
    </row>
    <row r="212" spans="2:7" ht="15" customHeight="1">
      <c r="B212" s="187" t="str">
        <f>'oceny I sem_'!R2</f>
        <v>muzyka</v>
      </c>
      <c r="C212" s="190" t="b">
        <f>IF('oceny I sem_'!R17="-","---------",IF('oceny I sem_'!R17=1,"niedostateczny",IF('oceny I sem_'!R17=2,"dopuszczający",IF('oceny I sem_'!R17=3,"dostateczny",IF('oceny I sem_'!R17=4,"dobry",IF('oceny I sem_'!R17=5,"bardzo dobry",IF('oceny I sem_'!R17=6,"celujący")))))))</f>
        <v>0</v>
      </c>
      <c r="D212" s="190"/>
      <c r="F212" s="187" t="str">
        <f>'oceny I sem_'!R2</f>
        <v>muzyka</v>
      </c>
      <c r="G212" s="190" t="b">
        <f>IF('oceny I sem_'!R18="-","---------",IF('oceny I sem_'!R18=1,"niedostateczny",IF('oceny I sem_'!R18=2,"dopuszczający",IF('oceny I sem_'!R18=3,"dostateczny",IF('oceny I sem_'!R18=4,"dobry",IF('oceny I sem_'!R18=5,"bardzo dobry",IF('oceny I sem_'!R18=6,"celujący")))))))</f>
        <v>0</v>
      </c>
    </row>
    <row r="213" spans="2:7" ht="15" customHeight="1">
      <c r="B213" s="187" t="str">
        <f>'oceny I sem_'!S2</f>
        <v>plastyka</v>
      </c>
      <c r="C213" s="108" t="str">
        <f>IF('oceny I sem_'!S17="-","---------",IF('oceny I sem_'!S17=1,"niedostateczny",IF('oceny I sem_'!S17=2,"dopuszczający",IF('oceny I sem_'!S17=3,"dostateczny",IF('oceny I sem_'!S17=4,"dobry",IF('oceny I sem_'!S17=5,"bardzo dobry",IF('oceny I sem_'!S17=6,"celujący")))))))</f>
        <v>bardzo dobry</v>
      </c>
      <c r="D213" s="190"/>
      <c r="F213" s="187" t="str">
        <f>'oceny I sem_'!S2</f>
        <v>plastyka</v>
      </c>
      <c r="G213" s="190" t="str">
        <f>IF('oceny I sem_'!S18="-","---------",IF('oceny I sem_'!S18=1,"niedostateczny",IF('oceny I sem_'!S18=2,"dopuszczający",IF('oceny I sem_'!S18=3,"dostateczny",IF('oceny I sem_'!S18=4,"dobry",IF('oceny I sem_'!S18=5,"bardzo dobry",IF('oceny I sem_'!S18=6,"celujący")))))))</f>
        <v>celujący</v>
      </c>
    </row>
    <row r="214" spans="2:7" ht="15" customHeight="1">
      <c r="B214" s="187" t="str">
        <f>'oceny I sem_'!T2</f>
        <v>w-f</v>
      </c>
      <c r="C214" s="190" t="b">
        <f>IF('oceny I sem_'!T17="-","---------",IF('oceny I sem_'!T17=1,"niedostateczny",IF('oceny I sem_'!T17=2,"dopuszczający",IF('oceny I sem_'!T17=3,"dostateczny",IF('oceny I sem_'!T17=4,"dobry",IF('oceny I sem_'!T17=5,"bardzo dobry",IF('oceny I sem_'!T17=6,"celujący")))))))</f>
        <v>0</v>
      </c>
      <c r="F214" s="187" t="str">
        <f>'oceny I sem_'!T2</f>
        <v>w-f</v>
      </c>
      <c r="G214" s="190" t="b">
        <f>IF('oceny I sem_'!T18="-","---------",IF('oceny I sem_'!T18=1,"niedostateczny",IF('oceny I sem_'!T18=2,"dopuszczający",IF('oceny I sem_'!T18=3,"dostateczny",IF('oceny I sem_'!T18=4,"dobry",IF('oceny I sem_'!T18=5,"bardzo dobry",IF('oceny I sem_'!T18=6,"celujący")))))))</f>
        <v>0</v>
      </c>
    </row>
    <row r="215" spans="2:8" ht="15" customHeight="1">
      <c r="B215" s="188" t="s">
        <v>84</v>
      </c>
      <c r="C215" s="185">
        <f>'oceny I sem_'!AA17</f>
        <v>2</v>
      </c>
      <c r="F215" s="188" t="s">
        <v>84</v>
      </c>
      <c r="G215" s="185">
        <f>'oceny I sem_'!AA18</f>
        <v>2</v>
      </c>
      <c r="H215" s="185"/>
    </row>
    <row r="216" spans="2:8" ht="15" customHeight="1">
      <c r="B216" s="188" t="s">
        <v>85</v>
      </c>
      <c r="C216" s="185">
        <f>'oceny I sem_'!AB17</f>
        <v>0</v>
      </c>
      <c r="F216" s="188" t="s">
        <v>85</v>
      </c>
      <c r="G216" s="185">
        <f>'oceny I sem_'!AB18</f>
        <v>1</v>
      </c>
      <c r="H216" s="185"/>
    </row>
    <row r="217" spans="2:8" ht="15" customHeight="1">
      <c r="B217" s="189" t="s">
        <v>86</v>
      </c>
      <c r="C217" s="185">
        <f>'oceny I sem_'!AC17</f>
        <v>0</v>
      </c>
      <c r="F217" s="189" t="s">
        <v>86</v>
      </c>
      <c r="G217" s="185">
        <f>'oceny I sem_'!AC18</f>
        <v>0</v>
      </c>
      <c r="H217" s="185"/>
    </row>
    <row r="218" spans="2:8" ht="15" customHeight="1">
      <c r="B218" s="189"/>
      <c r="C218" s="185"/>
      <c r="F218" s="189"/>
      <c r="G218" s="185"/>
      <c r="H218" s="185"/>
    </row>
    <row r="219" spans="2:7" ht="15" customHeight="1">
      <c r="B219" s="140" t="s">
        <v>87</v>
      </c>
      <c r="C219" s="182"/>
      <c r="D219" s="197"/>
      <c r="F219" s="140" t="s">
        <v>87</v>
      </c>
      <c r="G219" s="182"/>
    </row>
    <row r="220" spans="2:7" ht="15" customHeight="1">
      <c r="B220" s="198">
        <f>B25</f>
        <v>39841</v>
      </c>
      <c r="C220" s="182" t="s">
        <v>88</v>
      </c>
      <c r="D220" s="197"/>
      <c r="F220" s="198">
        <f>B25</f>
        <v>39841</v>
      </c>
      <c r="G220" s="182" t="s">
        <v>88</v>
      </c>
    </row>
    <row r="221" spans="2:7" ht="15" customHeight="1">
      <c r="B221" s="183">
        <f>'oceny I sem_'!B19</f>
        <v>0</v>
      </c>
      <c r="C221" s="190">
        <f>'oceny I sem_'!A19</f>
        <v>17</v>
      </c>
      <c r="F221" s="183">
        <f>'oceny I sem_'!B20</f>
        <v>0</v>
      </c>
      <c r="G221" s="190">
        <f>'oceny I sem_'!A20</f>
        <v>18</v>
      </c>
    </row>
    <row r="222" ht="15" customHeight="1"/>
    <row r="223" spans="2:8" ht="15" customHeight="1">
      <c r="B223" s="184" t="str">
        <f>'oceny I sem_'!$D$2</f>
        <v>zachowanie</v>
      </c>
      <c r="C223" s="191" t="str">
        <f>IF('oceny I sem_'!D19="wz","wzorowe",IF('oceny I sem_'!D19="bdb","bardzo dobre",IF('oceny I sem_'!D19="db","dobre",IF('oceny I sem_'!D19="pop","poprawne",IF('oceny I sem_'!D19="nieodp","nieodpowiednie",IF('oceny I sem_'!D19="ng","naganne",IF('oceny I sem_'!D19=0,0)))))))</f>
        <v>bardzo dobre</v>
      </c>
      <c r="F223" s="184" t="str">
        <f>'oceny I sem_'!$D$2</f>
        <v>zachowanie</v>
      </c>
      <c r="G223" s="191" t="str">
        <f>IF('oceny I sem_'!D20="wz","wzorowe",IF('oceny I sem_'!D20="bdb","bardzo dobre",IF('oceny I sem_'!D20="db","dobre",IF('oceny I sem_'!D20="pop","poprawne",IF('oceny I sem_'!D20="nieodp","nieodpowiednie",IF('oceny I sem_'!D20="ng","naganne",IF('oceny I sem_'!D20=0,0)))))))</f>
        <v>bardzo dobre</v>
      </c>
      <c r="H223" s="185"/>
    </row>
    <row r="224" spans="2:7" ht="15" customHeight="1">
      <c r="B224" s="187" t="str">
        <f>'oceny I sem_'!E$2</f>
        <v>religia</v>
      </c>
      <c r="C224" s="190" t="str">
        <f>IF('oceny I sem_'!E19="-","---------",IF('oceny I sem_'!E19=1,"niedostateczny",IF('oceny I sem_'!E19=2,"dopuszczający",IF('oceny I sem_'!E19=3,"dostateczny",IF('oceny I sem_'!E19=4,"dobry",IF('oceny I sem_'!E19=5,"bardzo dobry",IF('oceny I sem_'!E19=6,"celujący")))))))</f>
        <v>dobry</v>
      </c>
      <c r="F224" s="187" t="str">
        <f>'oceny I sem_'!$E$2</f>
        <v>religia</v>
      </c>
      <c r="G224" s="190" t="str">
        <f>IF('oceny I sem_'!E20="-","---------",IF('oceny I sem_'!E20=1,"niedostateczny",IF('oceny I sem_'!E20=2,"dopuszczający",IF('oceny I sem_'!E20=3,"dostateczny",IF('oceny I sem_'!E20=4,"dobry",IF('oceny I sem_'!E20=5,"bardzo dobry",IF('oceny I sem_'!E20=6,"celujący")))))))</f>
        <v>dostateczny</v>
      </c>
    </row>
    <row r="225" spans="2:7" ht="15" customHeight="1">
      <c r="B225" s="187" t="str">
        <f>'oceny I sem_'!F2</f>
        <v>j. polski</v>
      </c>
      <c r="C225" s="190" t="str">
        <f>IF('oceny I sem_'!F19="-","---------",IF('oceny I sem_'!F19=1,"niedostateczny",IF('oceny I sem_'!F19=2,"dopuszczający",IF('oceny I sem_'!F19=3,"dostateczny",IF('oceny I sem_'!F19=4,"dobry",IF('oceny I sem_'!F19=5,"bardzo dobry",IF('oceny I sem_'!F19=6,"celujący")))))))</f>
        <v>dostateczny</v>
      </c>
      <c r="F225" s="187" t="str">
        <f>'oceny I sem_'!$F$2</f>
        <v>j. polski</v>
      </c>
      <c r="G225" s="190" t="str">
        <f>IF('oceny I sem_'!F20="-","---------",IF('oceny I sem_'!F20=1,"niedostateczny",IF('oceny I sem_'!F20=2,"dopuszczający",IF('oceny I sem_'!F20=3,"dostateczny",IF('oceny I sem_'!F20=4,"dobry",IF('oceny I sem_'!F20=5,"bardzo dobry",IF('oceny I sem_'!F20=6,"celujący")))))))</f>
        <v>dopuszczający</v>
      </c>
    </row>
    <row r="226" spans="2:7" ht="15" customHeight="1">
      <c r="B226" s="187" t="str">
        <f>'oceny I sem_'!$G$2</f>
        <v>j. niemiecki</v>
      </c>
      <c r="C226" s="193" t="str">
        <f>IF('oceny I sem_'!G19="-","---------",IF('oceny I sem_'!G19=1,"niedostateczny",IF('oceny I sem_'!G19=2,"dopuszczający",IF('oceny I sem_'!G19=3,"dostateczny",IF('oceny I sem_'!G19=4,"dobry",IF('oceny I sem_'!G19=5,"bardzo dobry",IF('oceny I sem_'!G19=6,"celujący")))))))</f>
        <v>bardzo dobry</v>
      </c>
      <c r="F226" s="187" t="str">
        <f>'oceny I sem_'!$G$2</f>
        <v>j. niemiecki</v>
      </c>
      <c r="G226" s="190" t="str">
        <f>IF('oceny I sem_'!G20="-","---------",IF('oceny I sem_'!G20=1,"niedostateczny",IF('oceny I sem_'!G20=2,"dopuszczający",IF('oceny I sem_'!G20=3,"dostateczny",IF('oceny I sem_'!G20=4,"dobry",IF('oceny I sem_'!G20=5,"bardzo dobry",IF('oceny I sem_'!G20=6,"celujący")))))))</f>
        <v>dobry</v>
      </c>
    </row>
    <row r="227" spans="2:7" ht="15" customHeight="1">
      <c r="B227" s="187" t="str">
        <f>'oceny I sem_'!H2</f>
        <v>j. angielski</v>
      </c>
      <c r="C227" s="190" t="str">
        <f>IF('oceny I sem_'!H19="-","---------",IF('oceny I sem_'!H19=1,"niedostateczny",IF('oceny I sem_'!H19=2,"dopuszczający",IF('oceny I sem_'!H19=3,"dostateczny",IF('oceny I sem_'!H19=4,"dobry",IF('oceny I sem_'!H19=5,"bardzo dobry",IF('oceny I sem_'!H19=6,"celujący")))))))</f>
        <v>dobry</v>
      </c>
      <c r="F227" s="187" t="str">
        <f>'oceny I sem_'!$H$2</f>
        <v>j. angielski</v>
      </c>
      <c r="G227" s="190" t="str">
        <f>IF('oceny I sem_'!H20="-","---------",IF('oceny I sem_'!H20=1,"niedostateczny",IF('oceny I sem_'!H20=2,"dopuszczający",IF('oceny I sem_'!H20=3,"dostateczny",IF('oceny I sem_'!H20=4,"dobry",IF('oceny I sem_'!H20=5,"bardzo dobry",IF('oceny I sem_'!H20=6,"celujący")))))))</f>
        <v>dostateczny</v>
      </c>
    </row>
    <row r="228" spans="2:7" ht="15" customHeight="1">
      <c r="B228" s="187" t="str">
        <f>'oceny I sem_'!I2</f>
        <v>wos</v>
      </c>
      <c r="C228" s="190" t="b">
        <f>IF('oceny I sem_'!I19="-","---------",IF('oceny I sem_'!I19=1,"niedostateczny",IF('oceny I sem_'!I19=2,"dopuszczający",IF('oceny I sem_'!I19=3,"dostateczny",IF('oceny I sem_'!I19=4,"dobry",IF('oceny I sem_'!I19=5,"bardzo dobry",IF('oceny I sem_'!I19=6,"celujący")))))))</f>
        <v>0</v>
      </c>
      <c r="F228" s="187" t="str">
        <f>'oceny I sem_'!$I$2</f>
        <v>wos</v>
      </c>
      <c r="G228" s="190" t="b">
        <f>IF('oceny I sem_'!I20="-","---------",IF('oceny I sem_'!I20=1,"niedostateczny",IF('oceny I sem_'!I20=2,"dopuszczający",IF('oceny I sem_'!I20=3,"dostateczny",IF('oceny I sem_'!I20=4,"dobry",IF('oceny I sem_'!I20=5,"bardzo dobry",IF('oceny I sem_'!I20=6,"celujący")))))))</f>
        <v>0</v>
      </c>
    </row>
    <row r="229" spans="2:7" ht="15" customHeight="1">
      <c r="B229" s="187" t="str">
        <f>'oceny I sem_'!J2</f>
        <v>historia</v>
      </c>
      <c r="C229" s="190" t="str">
        <f>IF('oceny I sem_'!J19="-","---------",IF('oceny I sem_'!J19=1,"niedostateczny",IF('oceny I sem_'!J19=2,"dopuszczający",IF('oceny I sem_'!J19=3,"dostateczny",IF('oceny I sem_'!J19=4,"dobry",IF('oceny I sem_'!J19=5,"bardzo dobry",IF('oceny I sem_'!J19=6,"celujący")))))))</f>
        <v>dopuszczający</v>
      </c>
      <c r="F229" s="187" t="str">
        <f>'oceny I sem_'!$J$2</f>
        <v>historia</v>
      </c>
      <c r="G229" s="190" t="str">
        <f>IF('oceny I sem_'!J20="-","---------",IF('oceny I sem_'!J20=1,"niedostateczny",IF('oceny I sem_'!J20=2,"dopuszczający",IF('oceny I sem_'!J20=3,"dostateczny",IF('oceny I sem_'!J20=4,"dobry",IF('oceny I sem_'!J20=5,"bardzo dobry",IF('oceny I sem_'!J20=6,"celujący")))))))</f>
        <v>dostateczny</v>
      </c>
    </row>
    <row r="230" spans="2:7" ht="15" customHeight="1">
      <c r="B230" s="187" t="str">
        <f>'oceny I sem_'!K2</f>
        <v>matematyka</v>
      </c>
      <c r="C230" s="190" t="str">
        <f>IF('oceny I sem_'!K19="-","---------",IF('oceny I sem_'!K19=1,"niedostateczny",IF('oceny I sem_'!K19=2,"dopuszczający",IF('oceny I sem_'!K19=3,"dostateczny",IF('oceny I sem_'!K19=4,"dobry",IF('oceny I sem_'!K19=5,"bardzo dobry",IF('oceny I sem_'!K19=6,"celujący")))))))</f>
        <v>dostateczny</v>
      </c>
      <c r="F230" s="187" t="str">
        <f>'oceny I sem_'!$K$2</f>
        <v>matematyka</v>
      </c>
      <c r="G230" s="190" t="str">
        <f>IF('oceny I sem_'!K20="-","---------",IF('oceny I sem_'!K20=1,"niedostateczny",IF('oceny I sem_'!K20=2,"dopuszczający",IF('oceny I sem_'!K20=3,"dostateczny",IF('oceny I sem_'!K20=4,"dobry",IF('oceny I sem_'!K20=5,"bardzo dobry",IF('oceny I sem_'!K20=6,"celujący")))))))</f>
        <v>dopuszczający</v>
      </c>
    </row>
    <row r="231" spans="2:7" ht="15" customHeight="1">
      <c r="B231" s="187" t="str">
        <f>'oceny I sem_'!L2</f>
        <v>geografia</v>
      </c>
      <c r="C231" s="190" t="str">
        <f>IF('oceny I sem_'!L19="-","---------",IF('oceny I sem_'!L19=1,"niedostateczny",IF('oceny I sem_'!L19=2,"dopuszczający",IF('oceny I sem_'!L19=3,"dostateczny",IF('oceny I sem_'!L19=4,"dobry",IF('oceny I sem_'!L19=5,"bardzo dobry",IF('oceny I sem_'!L19=6,"celujący")))))))</f>
        <v>dostateczny</v>
      </c>
      <c r="F231" s="187" t="str">
        <f>'oceny I sem_'!$L$2</f>
        <v>geografia</v>
      </c>
      <c r="G231" s="190" t="str">
        <f>IF('oceny I sem_'!L20="-","---------",IF('oceny I sem_'!L20=1,"niedostateczny",IF('oceny I sem_'!L20=2,"dopuszczający",IF('oceny I sem_'!L20=3,"dostateczny",IF('oceny I sem_'!L20=4,"dobry",IF('oceny I sem_'!L20=5,"bardzo dobry",IF('oceny I sem_'!L20=6,"celujący")))))))</f>
        <v>dopuszczający</v>
      </c>
    </row>
    <row r="232" spans="2:7" ht="15" customHeight="1">
      <c r="B232" s="187" t="str">
        <f>'oceny I sem_'!M2</f>
        <v>biologia</v>
      </c>
      <c r="C232" s="190" t="str">
        <f>IF('oceny I sem_'!M19="-","---------",IF('oceny I sem_'!M19=1,"niedostateczny",IF('oceny I sem_'!M19=2,"dopuszczający",IF('oceny I sem_'!M19=3,"dostateczny",IF('oceny I sem_'!M19=4,"dobry",IF('oceny I sem_'!M19=5,"bardzo dobry",IF('oceny I sem_'!M19=6,"celujący")))))))</f>
        <v>dostateczny</v>
      </c>
      <c r="F232" s="187" t="str">
        <f>'oceny I sem_'!$M$2</f>
        <v>biologia</v>
      </c>
      <c r="G232" s="190" t="str">
        <f>IF('oceny I sem_'!M20="-","---------",IF('oceny I sem_'!M20=1,"niedostateczny",IF('oceny I sem_'!M20=2,"dopuszczający",IF('oceny I sem_'!M20=3,"dostateczny",IF('oceny I sem_'!M20=4,"dobry",IF('oceny I sem_'!M20=5,"bardzo dobry",IF('oceny I sem_'!M20=6,"celujący")))))))</f>
        <v>dostateczny</v>
      </c>
    </row>
    <row r="233" spans="2:7" ht="15" customHeight="1">
      <c r="B233" s="187" t="str">
        <f>'oceny I sem_'!N2</f>
        <v>fizyka</v>
      </c>
      <c r="C233" s="190" t="str">
        <f>IF('oceny I sem_'!N19="-","---------",IF('oceny I sem_'!N19=1,"niedostateczny",IF('oceny I sem_'!N19=2,"dopuszczający",IF('oceny I sem_'!N19=3,"dostateczny",IF('oceny I sem_'!N19=4,"dobry",IF('oceny I sem_'!N19=5,"bardzo dobry",IF('oceny I sem_'!N19=6,"celujący")))))))</f>
        <v>bardzo dobry</v>
      </c>
      <c r="F233" s="187" t="str">
        <f>'oceny I sem_'!$N$2</f>
        <v>fizyka</v>
      </c>
      <c r="G233" s="190" t="str">
        <f>IF('oceny I sem_'!N20="-","---------",IF('oceny I sem_'!N20=1,"niedostateczny",IF('oceny I sem_'!N20=2,"dopuszczający",IF('oceny I sem_'!N20=3,"dostateczny",IF('oceny I sem_'!N20=4,"dobry",IF('oceny I sem_'!N20=5,"bardzo dobry",IF('oceny I sem_'!N20=6,"celujący")))))))</f>
        <v>dostateczny</v>
      </c>
    </row>
    <row r="234" spans="2:7" ht="15" customHeight="1">
      <c r="B234" s="187" t="str">
        <f>'oceny I sem_'!O2</f>
        <v>chemia</v>
      </c>
      <c r="C234" s="190" t="str">
        <f>IF('oceny I sem_'!O19="-","---------",IF('oceny I sem_'!O19=1,"niedostateczny",IF('oceny I sem_'!O19=2,"dopuszczający",IF('oceny I sem_'!O19=3,"dostateczny",IF('oceny I sem_'!O19=4,"dobry",IF('oceny I sem_'!O19=5,"bardzo dobry",IF('oceny I sem_'!O19=6,"celujący")))))))</f>
        <v>dostateczny</v>
      </c>
      <c r="E234" s="190"/>
      <c r="F234" s="187" t="str">
        <f>'oceny I sem_'!$O$2</f>
        <v>chemia</v>
      </c>
      <c r="G234" s="190" t="str">
        <f>IF('oceny I sem_'!O20="-","---------",IF('oceny I sem_'!O20=1,"niedostateczny",IF('oceny I sem_'!O20=2,"dopuszczający",IF('oceny I sem_'!O20=3,"dostateczny",IF('oceny I sem_'!O20=4,"dobry",IF('oceny I sem_'!O20=5,"bardzo dobry",IF('oceny I sem_'!O20=6,"celujący")))))))</f>
        <v>dostateczny</v>
      </c>
    </row>
    <row r="235" spans="2:7" ht="15" customHeight="1">
      <c r="B235" s="187" t="str">
        <f>'oceny I sem_'!P2</f>
        <v>informatyka</v>
      </c>
      <c r="C235" s="190" t="str">
        <f>IF('oceny I sem_'!P19="-","---------",IF('oceny I sem_'!P19=1,"niedostateczny",IF('oceny I sem_'!P19=2,"dopuszczający",IF('oceny I sem_'!P19=3,"dostateczny",IF('oceny I sem_'!P19=4,"dobry",IF('oceny I sem_'!P19=5,"bardzo dobry",IF('oceny I sem_'!P19=6,"celujący")))))))</f>
        <v>dostateczny</v>
      </c>
      <c r="F235" s="187" t="str">
        <f>'oceny I sem_'!$P$2</f>
        <v>informatyka</v>
      </c>
      <c r="G235" s="190" t="str">
        <f>IF('oceny I sem_'!P20="-","---------",IF('oceny I sem_'!P20=1,"niedostateczny",IF('oceny I sem_'!P20=2,"dopuszczający",IF('oceny I sem_'!P20=3,"dostateczny",IF('oceny I sem_'!P20=4,"dobry",IF('oceny I sem_'!P20=5,"bardzo dobry",IF('oceny I sem_'!P20=6,"celujący")))))))</f>
        <v>dostateczny</v>
      </c>
    </row>
    <row r="236" spans="2:7" ht="15" customHeight="1">
      <c r="B236" s="187" t="str">
        <f>'oceny I sem_'!Q2</f>
        <v>technika</v>
      </c>
      <c r="C236" s="190" t="b">
        <f>IF('oceny I sem_'!Q19="-","---------",IF('oceny I sem_'!Q19=1,"niedostateczny",IF('oceny I sem_'!Q19=2,"dopuszczający",IF('oceny I sem_'!Q19=3,"dostateczny",IF('oceny I sem_'!Q19=4,"dobry",IF('oceny I sem_'!Q19=5,"bardzo dobry",IF('oceny I sem_'!Q19=6,"celujący")))))))</f>
        <v>0</v>
      </c>
      <c r="F236" s="187" t="str">
        <f>'oceny I sem_'!$Q$2</f>
        <v>technika</v>
      </c>
      <c r="G236" s="190" t="b">
        <f>IF('oceny I sem_'!Q20="-","---------",IF('oceny I sem_'!Q20=1,"niedostateczny",IF('oceny I sem_'!Q20=2,"dopuszczający",IF('oceny I sem_'!Q20=3,"dostateczny",IF('oceny I sem_'!Q20=4,"dobry",IF('oceny I sem_'!Q20=5,"bardzo dobry",IF('oceny I sem_'!Q20=6,"celujący")))))))</f>
        <v>0</v>
      </c>
    </row>
    <row r="237" spans="2:7" ht="15" customHeight="1">
      <c r="B237" s="187" t="str">
        <f>'oceny I sem_'!R2</f>
        <v>muzyka</v>
      </c>
      <c r="C237" s="190" t="b">
        <f>IF('oceny I sem_'!R19="-","---------",IF('oceny I sem_'!R19=1,"niedostateczny",IF('oceny I sem_'!R19=2,"dopuszczający",IF('oceny I sem_'!R19=3,"dostateczny",IF('oceny I sem_'!R19=4,"dobry",IF('oceny I sem_'!R19=5,"bardzo dobry",IF('oceny I sem_'!R19=6,"celujący")))))))</f>
        <v>0</v>
      </c>
      <c r="F237" s="187" t="str">
        <f>'oceny I sem_'!$R$2</f>
        <v>muzyka</v>
      </c>
      <c r="G237" s="190" t="b">
        <f>IF('oceny I sem_'!R20="-","---------",IF('oceny I sem_'!R20=1,"niedostateczny",IF('oceny I sem_'!R20=2,"dopuszczający",IF('oceny I sem_'!R20=3,"dostateczny",IF('oceny I sem_'!R20=4,"dobry",IF('oceny I sem_'!R20=5,"bardzo dobry",IF('oceny I sem_'!R20=6,"celujący")))))))</f>
        <v>0</v>
      </c>
    </row>
    <row r="238" spans="2:7" ht="15" customHeight="1">
      <c r="B238" s="187" t="str">
        <f>'oceny I sem_'!S2</f>
        <v>plastyka</v>
      </c>
      <c r="C238" s="190" t="str">
        <f>IF('oceny I sem_'!S19="-","---------",IF('oceny I sem_'!S19=1,"niedostateczny",IF('oceny I sem_'!S19=2,"dopuszczający",IF('oceny I sem_'!S19=3,"dostateczny",IF('oceny I sem_'!S19=4,"dobry",IF('oceny I sem_'!S19=5,"bardzo dobry",IF('oceny I sem_'!S19=6,"celujący")))))))</f>
        <v>dobry</v>
      </c>
      <c r="F238" s="187" t="str">
        <f>'oceny I sem_'!$S$2</f>
        <v>plastyka</v>
      </c>
      <c r="G238" s="190" t="str">
        <f>IF('oceny I sem_'!S20="-","---------",IF('oceny I sem_'!S20=1,"niedostateczny",IF('oceny I sem_'!S20=2,"dopuszczający",IF('oceny I sem_'!S20=3,"dostateczny",IF('oceny I sem_'!S20=4,"dobry",IF('oceny I sem_'!S20=5,"bardzo dobry",IF('oceny I sem_'!S20=6,"celujący")))))))</f>
        <v>dobry</v>
      </c>
    </row>
    <row r="239" spans="2:7" ht="15" customHeight="1">
      <c r="B239" s="187" t="str">
        <f>'oceny I sem_'!T2</f>
        <v>w-f</v>
      </c>
      <c r="C239" s="190" t="b">
        <f>IF('oceny I sem_'!T19="-","---------",IF('oceny I sem_'!T19=1,"niedostateczny",IF('oceny I sem_'!T19=2,"dopuszczający",IF('oceny I sem_'!T19=3,"dostateczny",IF('oceny I sem_'!T19=4,"dobry",IF('oceny I sem_'!T19=5,"bardzo dobry",IF('oceny I sem_'!T19=6,"celujący")))))))</f>
        <v>0</v>
      </c>
      <c r="F239" s="187" t="str">
        <f>'oceny I sem_'!$T$2</f>
        <v>w-f</v>
      </c>
      <c r="G239" s="190" t="b">
        <f>IF('oceny I sem_'!T20="-","---------",IF('oceny I sem_'!T20=1,"niedostateczny",IF('oceny I sem_'!T20=2,"dopuszczający",IF('oceny I sem_'!T20=3,"dostateczny",IF('oceny I sem_'!T20=4,"dobry",IF('oceny I sem_'!T20=5,"bardzo dobry",IF('oceny I sem_'!T20=6,"celujący")))))))</f>
        <v>0</v>
      </c>
    </row>
    <row r="240" spans="2:8" ht="15" customHeight="1">
      <c r="B240" s="188" t="s">
        <v>84</v>
      </c>
      <c r="C240" s="185">
        <f>'oceny I sem_'!AA19</f>
        <v>15</v>
      </c>
      <c r="F240" s="188" t="s">
        <v>84</v>
      </c>
      <c r="G240" s="185">
        <f>'oceny I sem_'!AA20</f>
        <v>51</v>
      </c>
      <c r="H240" s="185"/>
    </row>
    <row r="241" spans="2:8" ht="15" customHeight="1">
      <c r="B241" s="188" t="s">
        <v>85</v>
      </c>
      <c r="C241" s="185">
        <f>'oceny I sem_'!AB19</f>
        <v>0</v>
      </c>
      <c r="F241" s="188" t="s">
        <v>85</v>
      </c>
      <c r="G241" s="185">
        <f>'oceny I sem_'!AB20</f>
        <v>0</v>
      </c>
      <c r="H241" s="185"/>
    </row>
    <row r="242" spans="2:8" ht="15" customHeight="1">
      <c r="B242" s="189" t="s">
        <v>86</v>
      </c>
      <c r="C242" s="185">
        <f>'oceny I sem_'!AC19</f>
        <v>0</v>
      </c>
      <c r="F242" s="189" t="s">
        <v>86</v>
      </c>
      <c r="G242" s="185">
        <f>'oceny I sem_'!AC20</f>
        <v>0</v>
      </c>
      <c r="H242" s="185"/>
    </row>
    <row r="243" spans="2:8" ht="15" customHeight="1">
      <c r="B243" s="189"/>
      <c r="C243" s="185"/>
      <c r="F243" s="189"/>
      <c r="G243" s="185"/>
      <c r="H243" s="185"/>
    </row>
    <row r="244" spans="2:8" ht="15" customHeight="1">
      <c r="B244" s="140" t="s">
        <v>87</v>
      </c>
      <c r="C244" s="182"/>
      <c r="D244" s="197"/>
      <c r="F244" s="140" t="s">
        <v>87</v>
      </c>
      <c r="G244" s="182"/>
      <c r="H244" s="185"/>
    </row>
    <row r="245" spans="2:8" ht="15" customHeight="1">
      <c r="B245" s="198">
        <f>B25</f>
        <v>39841</v>
      </c>
      <c r="C245" s="182" t="s">
        <v>88</v>
      </c>
      <c r="D245" s="197"/>
      <c r="F245" s="198">
        <f>B25</f>
        <v>39841</v>
      </c>
      <c r="G245" s="182" t="s">
        <v>88</v>
      </c>
      <c r="H245" s="185"/>
    </row>
    <row r="246" spans="2:8" ht="15" customHeight="1">
      <c r="B246" s="198"/>
      <c r="C246" s="182"/>
      <c r="D246" s="197"/>
      <c r="F246" s="198"/>
      <c r="G246" s="182"/>
      <c r="H246" s="185"/>
    </row>
    <row r="247" spans="2:8" ht="15" customHeight="1">
      <c r="B247" s="198"/>
      <c r="C247" s="182"/>
      <c r="D247" s="197"/>
      <c r="F247" s="198"/>
      <c r="G247" s="182"/>
      <c r="H247" s="185"/>
    </row>
    <row r="248" spans="2:8" ht="15" customHeight="1">
      <c r="B248" s="189"/>
      <c r="C248" s="185"/>
      <c r="F248" s="189"/>
      <c r="G248" s="185"/>
      <c r="H248" s="185"/>
    </row>
    <row r="249" ht="15" customHeight="1"/>
    <row r="250" ht="15" customHeight="1"/>
    <row r="251" spans="2:7" ht="15" customHeight="1">
      <c r="B251" s="183">
        <f>'oceny I sem_'!B21</f>
        <v>0</v>
      </c>
      <c r="C251" s="190">
        <f>'oceny I sem_'!A21</f>
        <v>19</v>
      </c>
      <c r="F251" s="183" t="e">
        <f>'oceny I sem_'!#REF!</f>
        <v>#REF!</v>
      </c>
      <c r="G251" s="190" t="e">
        <f>'oceny I sem_'!#REF!</f>
        <v>#REF!</v>
      </c>
    </row>
    <row r="252" ht="15" customHeight="1"/>
    <row r="253" spans="2:8" ht="15" customHeight="1">
      <c r="B253" s="184" t="str">
        <f>'oceny I sem_'!$D$2</f>
        <v>zachowanie</v>
      </c>
      <c r="C253" s="191" t="b">
        <f>IF('oceny I sem_'!D21="wz","wzorowe",IF('oceny I sem_'!D21="bdb","bardzo dobre",IF('oceny I sem_'!D21="db","dobre",IF('oceny I sem_'!D21="pop","poprawne",IF('oceny I sem_'!D21="nieodp","nieodpowiednie",IF('oceny I sem_'!D21="ng","naganne",IF('oceny I sem_'!D21=0,0)))))))</f>
        <v>0</v>
      </c>
      <c r="F253" s="184" t="str">
        <f>'oceny I sem_'!$D$2</f>
        <v>zachowanie</v>
      </c>
      <c r="G253" s="191" t="e">
        <f>IF('oceny I sem_'!#REF!="wz","wzorowe",IF('oceny I sem_'!#REF!="bdb","bardzo dobre",IF('oceny I sem_'!#REF!="db","dobre",IF('oceny I sem_'!#REF!="pop","poprawne",IF('oceny I sem_'!#REF!="nieodp","nieodpowiednie",IF('oceny I sem_'!#REF!="ng","naganne",IF('oceny I sem_'!#REF!=0,0)))))))</f>
        <v>#REF!</v>
      </c>
      <c r="H253" s="185"/>
    </row>
    <row r="254" spans="2:7" ht="15" customHeight="1">
      <c r="B254" s="187" t="str">
        <f>'oceny I sem_'!$E$2</f>
        <v>religia</v>
      </c>
      <c r="C254" s="190" t="str">
        <f>IF('oceny I sem_'!E21="-","---------",IF('oceny I sem_'!E21=1,"niedostateczny",IF('oceny I sem_'!E21=2,"dopuszczający",IF('oceny I sem_'!E21=3,"dostateczny",IF('oceny I sem_'!E21=4,"dobry",IF('oceny I sem_'!E21=5,"bardzo dobry",IF('oceny I sem_'!E21=6,"celujący")))))))</f>
        <v>dostateczny</v>
      </c>
      <c r="F254" s="187" t="str">
        <f>'oceny I sem_'!$E$2</f>
        <v>religia</v>
      </c>
      <c r="G25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55" spans="2:7" ht="15" customHeight="1">
      <c r="B255" s="187" t="str">
        <f>'oceny I sem_'!$F$2</f>
        <v>j. polski</v>
      </c>
      <c r="C255" s="190" t="str">
        <f>IF('oceny I sem_'!F21="-","---------",IF('oceny I sem_'!F21=1,"niedostateczny",IF('oceny I sem_'!F21=2,"dopuszczający",IF('oceny I sem_'!F21=3,"dostateczny",IF('oceny I sem_'!F21=4,"dobry",IF('oceny I sem_'!F21=5,"bardzo dobry",IF('oceny I sem_'!F21=6,"celujący")))))))</f>
        <v>dopuszczający</v>
      </c>
      <c r="F255" s="187" t="str">
        <f>'oceny I sem_'!$F$2</f>
        <v>j. polski</v>
      </c>
      <c r="G255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56" spans="2:7" ht="15" customHeight="1">
      <c r="B256" s="187" t="str">
        <f>'oceny I sem_'!$G$2</f>
        <v>j. niemiecki</v>
      </c>
      <c r="C256" s="193" t="str">
        <f>IF('oceny I sem_'!G21="-","---------",IF('oceny I sem_'!G21=1,"niedostateczny",IF('oceny I sem_'!G21=2,"dopuszczający",IF('oceny I sem_'!G21=3,"dostateczny",IF('oceny I sem_'!G21=4,"dobry",IF('oceny I sem_'!G21=5,"bardzo dobry",IF('oceny I sem_'!G21=6,"celujący")))))))</f>
        <v>dostateczny</v>
      </c>
      <c r="F256" s="187" t="str">
        <f>'oceny I sem_'!$G$2</f>
        <v>j. niemiecki</v>
      </c>
      <c r="G256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57" spans="2:7" ht="15" customHeight="1">
      <c r="B257" s="187" t="str">
        <f>'oceny I sem_'!$H$2</f>
        <v>j. angielski</v>
      </c>
      <c r="C257" s="190" t="str">
        <f>IF('oceny I sem_'!H21="-","---------",IF('oceny I sem_'!H21=1,"niedostateczny",IF('oceny I sem_'!H21=2,"dopuszczający",IF('oceny I sem_'!H21=3,"dostateczny",IF('oceny I sem_'!H21=4,"dobry",IF('oceny I sem_'!H21=5,"bardzo dobry",IF('oceny I sem_'!H21=6,"celujący")))))))</f>
        <v>dopuszczający</v>
      </c>
      <c r="F257" s="187" t="str">
        <f>'oceny I sem_'!$H$2</f>
        <v>j. angielski</v>
      </c>
      <c r="G257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58" spans="2:7" ht="15" customHeight="1">
      <c r="B258" s="187" t="str">
        <f>'oceny I sem_'!$I$2</f>
        <v>wos</v>
      </c>
      <c r="C258" s="190" t="b">
        <f>IF('oceny I sem_'!I21="-","---------",IF('oceny I sem_'!I21=1,"niedostateczny",IF('oceny I sem_'!I21=2,"dopuszczający",IF('oceny I sem_'!I21=3,"dostateczny",IF('oceny I sem_'!I21=4,"dobry",IF('oceny I sem_'!I21=5,"bardzo dobry",IF('oceny I sem_'!I21=6,"celujący")))))))</f>
        <v>0</v>
      </c>
      <c r="F258" s="187" t="str">
        <f>'oceny I sem_'!$I$2</f>
        <v>wos</v>
      </c>
      <c r="G258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59" spans="2:7" ht="15" customHeight="1">
      <c r="B259" s="187" t="str">
        <f>'oceny I sem_'!$J$2</f>
        <v>historia</v>
      </c>
      <c r="C259" s="190" t="str">
        <f>IF('oceny I sem_'!J21="-","---------",IF('oceny I sem_'!J21=1,"niedostateczny",IF('oceny I sem_'!J21=2,"dopuszczający",IF('oceny I sem_'!J21=3,"dostateczny",IF('oceny I sem_'!J21=4,"dobry",IF('oceny I sem_'!J21=5,"bardzo dobry",IF('oceny I sem_'!J21=6,"celujący")))))))</f>
        <v>niedostateczny</v>
      </c>
      <c r="F259" s="187" t="str">
        <f>'oceny I sem_'!$J$2</f>
        <v>historia</v>
      </c>
      <c r="G25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0" spans="2:7" ht="15" customHeight="1">
      <c r="B260" s="187" t="str">
        <f>'oceny I sem_'!$K$2</f>
        <v>matematyka</v>
      </c>
      <c r="C260" s="190" t="str">
        <f>IF('oceny I sem_'!K21="-","---------",IF('oceny I sem_'!K21=1,"niedostateczny",IF('oceny I sem_'!K21=2,"dopuszczający",IF('oceny I sem_'!K21=3,"dostateczny",IF('oceny I sem_'!K21=4,"dobry",IF('oceny I sem_'!K21=5,"bardzo dobry",IF('oceny I sem_'!K21=6,"celujący")))))))</f>
        <v>dopuszczający</v>
      </c>
      <c r="F260" s="187" t="str">
        <f>'oceny I sem_'!$K$2</f>
        <v>matematyka</v>
      </c>
      <c r="G260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1" spans="2:7" ht="15" customHeight="1">
      <c r="B261" s="187" t="str">
        <f>'oceny I sem_'!$L$2</f>
        <v>geografia</v>
      </c>
      <c r="C261" s="190" t="str">
        <f>IF('oceny I sem_'!L21="-","---------",IF('oceny I sem_'!L21=1,"niedostateczny",IF('oceny I sem_'!L21=2,"dopuszczający",IF('oceny I sem_'!L21=3,"dostateczny",IF('oceny I sem_'!L21=4,"dobry",IF('oceny I sem_'!L21=5,"bardzo dobry",IF('oceny I sem_'!L21=6,"celujący")))))))</f>
        <v>dopuszczający</v>
      </c>
      <c r="F261" s="187" t="str">
        <f>'oceny I sem_'!$L$2</f>
        <v>geografia</v>
      </c>
      <c r="G261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2" spans="2:7" ht="15" customHeight="1">
      <c r="B262" s="187" t="str">
        <f>'oceny I sem_'!$M$2</f>
        <v>biologia</v>
      </c>
      <c r="C262" s="190" t="str">
        <f>IF('oceny I sem_'!M21="-","---------",IF('oceny I sem_'!M21=1,"niedostateczny",IF('oceny I sem_'!M21=2,"dopuszczający",IF('oceny I sem_'!M21=3,"dostateczny",IF('oceny I sem_'!M21=4,"dobry",IF('oceny I sem_'!M21=5,"bardzo dobry",IF('oceny I sem_'!M21=6,"celujący")))))))</f>
        <v>dopuszczający</v>
      </c>
      <c r="F262" s="187" t="str">
        <f>'oceny I sem_'!$M$2</f>
        <v>biologia</v>
      </c>
      <c r="G262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3" spans="2:7" ht="15" customHeight="1">
      <c r="B263" s="187" t="str">
        <f>'oceny I sem_'!$N$2</f>
        <v>fizyka</v>
      </c>
      <c r="C263" s="190" t="str">
        <f>IF('oceny I sem_'!N21="-","---------",IF('oceny I sem_'!N21=1,"niedostateczny",IF('oceny I sem_'!N21=2,"dopuszczający",IF('oceny I sem_'!N21=3,"dostateczny",IF('oceny I sem_'!N21=4,"dobry",IF('oceny I sem_'!N21=5,"bardzo dobry",IF('oceny I sem_'!N21=6,"celujący")))))))</f>
        <v>dopuszczający</v>
      </c>
      <c r="F263" s="187" t="str">
        <f>'oceny I sem_'!$N$2</f>
        <v>fizyka</v>
      </c>
      <c r="G263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4" spans="2:7" ht="15" customHeight="1">
      <c r="B264" s="187" t="str">
        <f>'oceny I sem_'!$O$2</f>
        <v>chemia</v>
      </c>
      <c r="C264" s="194" t="str">
        <f>IF('oceny I sem_'!O21="-","---------",IF('oceny I sem_'!O21=1,"niedostateczny",IF('oceny I sem_'!O21=2,"dopuszczający",IF('oceny I sem_'!O21=3,"dostateczny",IF('oceny I sem_'!O21=4,"dobry",IF('oceny I sem_'!O21=5,"bardzo dobry",IF('oceny I sem_'!O21=6,"celujący")))))))</f>
        <v>dopuszczający</v>
      </c>
      <c r="F264" s="187" t="str">
        <f>'oceny I sem_'!$O$2</f>
        <v>chemia</v>
      </c>
      <c r="G26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5" spans="2:7" ht="15" customHeight="1">
      <c r="B265" s="187" t="str">
        <f>'oceny I sem_'!$P$2</f>
        <v>informatyka</v>
      </c>
      <c r="C265" s="190" t="str">
        <f>IF('oceny I sem_'!P21="-","---------",IF('oceny I sem_'!P21=1,"niedostateczny",IF('oceny I sem_'!P21=2,"dopuszczający",IF('oceny I sem_'!P21=3,"dostateczny",IF('oceny I sem_'!P21=4,"dobry",IF('oceny I sem_'!P21=5,"bardzo dobry",IF('oceny I sem_'!P21=6,"celujący")))))))</f>
        <v>dopuszczający</v>
      </c>
      <c r="F265" s="187" t="str">
        <f>'oceny I sem_'!$P$2</f>
        <v>informatyka</v>
      </c>
      <c r="G265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6" spans="2:7" ht="15" customHeight="1">
      <c r="B266" s="187" t="str">
        <f>'oceny I sem_'!$Q$2</f>
        <v>technika</v>
      </c>
      <c r="C266" s="190" t="b">
        <f>IF('oceny I sem_'!Q21="-","---------",IF('oceny I sem_'!Q21=1,"niedostateczny",IF('oceny I sem_'!Q21=2,"dopuszczający",IF('oceny I sem_'!Q21=3,"dostateczny",IF('oceny I sem_'!Q21=4,"dobry",IF('oceny I sem_'!Q21=5,"bardzo dobry",IF('oceny I sem_'!Q21=6,"celujący")))))))</f>
        <v>0</v>
      </c>
      <c r="F266" s="187" t="str">
        <f>'oceny I sem_'!$Q$2</f>
        <v>technika</v>
      </c>
      <c r="G266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7" spans="2:7" ht="15" customHeight="1">
      <c r="B267" s="187" t="str">
        <f>'oceny I sem_'!$R$2</f>
        <v>muzyka</v>
      </c>
      <c r="C267" s="190" t="b">
        <f>IF('oceny I sem_'!R21="-","---------",IF('oceny I sem_'!R21=1,"niedostateczny",IF('oceny I sem_'!R21=2,"dopuszczający",IF('oceny I sem_'!R21=3,"dostateczny",IF('oceny I sem_'!R21=4,"dobry",IF('oceny I sem_'!R21=5,"bardzo dobry",IF('oceny I sem_'!R21=6,"celujący")))))))</f>
        <v>0</v>
      </c>
      <c r="F267" s="187" t="str">
        <f>'oceny I sem_'!$R$2</f>
        <v>muzyka</v>
      </c>
      <c r="G267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8" spans="2:7" ht="15" customHeight="1">
      <c r="B268" s="187" t="str">
        <f>'oceny I sem_'!$S$2</f>
        <v>plastyka</v>
      </c>
      <c r="C268" s="190" t="str">
        <f>IF('oceny I sem_'!S21="-","---------",IF('oceny I sem_'!S21=1,"niedostateczny",IF('oceny I sem_'!S21=2,"dopuszczający",IF('oceny I sem_'!S21=3,"dostateczny",IF('oceny I sem_'!S21=4,"dobry",IF('oceny I sem_'!S21=5,"bardzo dobry",IF('oceny I sem_'!S21=6,"celujący")))))))</f>
        <v>dobry</v>
      </c>
      <c r="F268" s="187" t="str">
        <f>'oceny I sem_'!$S$2</f>
        <v>plastyka</v>
      </c>
      <c r="G268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69" spans="2:7" ht="15" customHeight="1">
      <c r="B269" s="187" t="str">
        <f>'oceny I sem_'!$T$2</f>
        <v>w-f</v>
      </c>
      <c r="C269" s="190" t="b">
        <f>IF('oceny I sem_'!T21="-","---------",IF('oceny I sem_'!T21=1,"niedostateczny",IF('oceny I sem_'!T21=2,"dopuszczający",IF('oceny I sem_'!T21=3,"dostateczny",IF('oceny I sem_'!T21=4,"dobry",IF('oceny I sem_'!T21=5,"bardzo dobry",IF('oceny I sem_'!T21=6,"celujący")))))))</f>
        <v>0</v>
      </c>
      <c r="F269" s="187" t="str">
        <f>'oceny I sem_'!$T$2</f>
        <v>w-f</v>
      </c>
      <c r="G26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70" spans="2:8" ht="15" customHeight="1">
      <c r="B270" s="188" t="s">
        <v>84</v>
      </c>
      <c r="C270" s="185">
        <f>'oceny I sem_'!AA21</f>
        <v>12</v>
      </c>
      <c r="F270" s="188" t="s">
        <v>84</v>
      </c>
      <c r="G270" s="185" t="e">
        <f>'oceny I sem_'!#REF!</f>
        <v>#REF!</v>
      </c>
      <c r="H270" s="185"/>
    </row>
    <row r="271" spans="2:8" ht="15" customHeight="1">
      <c r="B271" s="188" t="s">
        <v>85</v>
      </c>
      <c r="C271" s="185">
        <f>'oceny I sem_'!AB21</f>
        <v>0</v>
      </c>
      <c r="F271" s="188" t="s">
        <v>85</v>
      </c>
      <c r="G271" s="185" t="e">
        <f>'oceny I sem_'!#REF!</f>
        <v>#REF!</v>
      </c>
      <c r="H271" s="185"/>
    </row>
    <row r="272" spans="2:8" ht="15" customHeight="1">
      <c r="B272" s="189" t="s">
        <v>86</v>
      </c>
      <c r="C272" s="185">
        <f>'oceny I sem_'!AC21</f>
        <v>0</v>
      </c>
      <c r="F272" s="189" t="s">
        <v>86</v>
      </c>
      <c r="G272" s="185" t="e">
        <f>'oceny I sem_'!#REF!</f>
        <v>#REF!</v>
      </c>
      <c r="H272" s="185"/>
    </row>
    <row r="273" spans="2:8" ht="15" customHeight="1">
      <c r="B273" s="189"/>
      <c r="C273" s="185"/>
      <c r="F273" s="189"/>
      <c r="G273" s="185"/>
      <c r="H273" s="185"/>
    </row>
    <row r="274" spans="2:7" ht="15" customHeight="1">
      <c r="B274" s="140" t="s">
        <v>87</v>
      </c>
      <c r="C274" s="182"/>
      <c r="D274" s="197"/>
      <c r="F274" s="140" t="s">
        <v>87</v>
      </c>
      <c r="G274" s="182"/>
    </row>
    <row r="275" spans="2:7" ht="15" customHeight="1">
      <c r="B275" s="198">
        <f>B25</f>
        <v>39841</v>
      </c>
      <c r="C275" s="182" t="s">
        <v>88</v>
      </c>
      <c r="D275" s="197"/>
      <c r="F275" s="198">
        <f>B25</f>
        <v>39841</v>
      </c>
      <c r="G275" s="182" t="s">
        <v>88</v>
      </c>
    </row>
    <row r="276" spans="2:7" ht="15" customHeight="1">
      <c r="B276" s="183" t="e">
        <f>'oceny I sem_'!#REF!</f>
        <v>#REF!</v>
      </c>
      <c r="C276" s="190" t="e">
        <f>'oceny I sem_'!#REF!</f>
        <v>#REF!</v>
      </c>
      <c r="F276" s="183" t="e">
        <f>'oceny I sem_'!#REF!</f>
        <v>#REF!</v>
      </c>
      <c r="G276" s="190" t="e">
        <f>'oceny I sem_'!#REF!</f>
        <v>#REF!</v>
      </c>
    </row>
    <row r="277" ht="15" customHeight="1"/>
    <row r="278" spans="2:8" ht="15" customHeight="1">
      <c r="B278" s="184" t="str">
        <f>'oceny I sem_'!$D$2</f>
        <v>zachowanie</v>
      </c>
      <c r="C278" s="191" t="e">
        <f>IF('oceny I sem_'!#REF!="wz","wzorowe",IF('oceny I sem_'!#REF!="bdb","bardzo dobre",IF('oceny I sem_'!#REF!="db","dobre",IF('oceny I sem_'!#REF!="pop","poprawne",IF('oceny I sem_'!#REF!="nieodp","nieodpowiednie",IF('oceny I sem_'!#REF!="ng","naganne",IF('oceny I sem_'!#REF!=0,0)))))))</f>
        <v>#REF!</v>
      </c>
      <c r="F278" s="184" t="str">
        <f>'oceny I sem_'!$D$2</f>
        <v>zachowanie</v>
      </c>
      <c r="G278" s="191" t="e">
        <f>IF('oceny I sem_'!#REF!="wz","wzorowe",IF('oceny I sem_'!#REF!="bdb","bardzo dobre",IF('oceny I sem_'!#REF!="db","dobre",IF('oceny I sem_'!#REF!="pop","poprawne",IF('oceny I sem_'!#REF!="nieodp","nieodpowiednie",IF('oceny I sem_'!#REF!="ng","naganne",IF('oceny I sem_'!#REF!=0,0)))))))</f>
        <v>#REF!</v>
      </c>
      <c r="H278" s="185"/>
    </row>
    <row r="279" spans="2:7" ht="15" customHeight="1">
      <c r="B279" s="187" t="str">
        <f>'oceny I sem_'!$E$2</f>
        <v>religia</v>
      </c>
      <c r="C27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79" s="187" t="str">
        <f>'oceny I sem_'!$E$2</f>
        <v>religia</v>
      </c>
      <c r="G27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0" spans="2:7" ht="15" customHeight="1">
      <c r="B280" s="187" t="str">
        <f>'oceny I sem_'!$F$2</f>
        <v>j. polski</v>
      </c>
      <c r="C280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0" s="187" t="str">
        <f>'oceny I sem_'!$F$2</f>
        <v>j. polski</v>
      </c>
      <c r="G280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1" spans="2:7" ht="15" customHeight="1">
      <c r="B281" s="187" t="str">
        <f>'oceny I sem_'!$G$2</f>
        <v>j. niemiecki</v>
      </c>
      <c r="C281" s="193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1" s="187" t="str">
        <f>'oceny I sem_'!$G$2</f>
        <v>j. niemiecki</v>
      </c>
      <c r="G281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2" spans="2:7" ht="15" customHeight="1">
      <c r="B282" s="187" t="str">
        <f>'oceny I sem_'!$H$2</f>
        <v>j. angielski</v>
      </c>
      <c r="C282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2" s="187" t="str">
        <f>'oceny I sem_'!$H$2</f>
        <v>j. angielski</v>
      </c>
      <c r="G282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3" spans="2:7" ht="15" customHeight="1">
      <c r="B283" s="187" t="str">
        <f>'oceny I sem_'!$I$2</f>
        <v>wos</v>
      </c>
      <c r="C283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3" s="187" t="str">
        <f>'oceny I sem_'!$I$2</f>
        <v>wos</v>
      </c>
      <c r="G283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4" spans="2:7" ht="15" customHeight="1">
      <c r="B284" s="187" t="str">
        <f>'oceny I sem_'!$J$2</f>
        <v>historia</v>
      </c>
      <c r="C28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4" s="187" t="str">
        <f>'oceny I sem_'!$J$2</f>
        <v>historia</v>
      </c>
      <c r="G28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5" spans="2:7" ht="15" customHeight="1">
      <c r="B285" s="187" t="str">
        <f>'oceny I sem_'!$K$2</f>
        <v>matematyka</v>
      </c>
      <c r="C285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5" s="187" t="str">
        <f>'oceny I sem_'!$K$2</f>
        <v>matematyka</v>
      </c>
      <c r="G285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6" spans="2:7" ht="15" customHeight="1">
      <c r="B286" s="187" t="str">
        <f>'oceny I sem_'!$L$2</f>
        <v>geografia</v>
      </c>
      <c r="C286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6" s="187" t="str">
        <f>'oceny I sem_'!$L$2</f>
        <v>geografia</v>
      </c>
      <c r="G286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7" spans="2:7" ht="15" customHeight="1">
      <c r="B287" s="187" t="str">
        <f>'oceny I sem_'!$M$2</f>
        <v>biologia</v>
      </c>
      <c r="C287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7" s="187" t="str">
        <f>'oceny I sem_'!$M$2</f>
        <v>biologia</v>
      </c>
      <c r="G287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8" spans="2:7" ht="15" customHeight="1">
      <c r="B288" s="187" t="str">
        <f>'oceny I sem_'!$N$2</f>
        <v>fizyka</v>
      </c>
      <c r="C288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8" s="187" t="str">
        <f>'oceny I sem_'!$N$2</f>
        <v>fizyka</v>
      </c>
      <c r="G288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89" spans="2:7" ht="15" customHeight="1">
      <c r="B289" s="187" t="str">
        <f>'oceny I sem_'!$O$2</f>
        <v>chemia</v>
      </c>
      <c r="C28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89" s="187" t="str">
        <f>'oceny I sem_'!$O$2</f>
        <v>chemia</v>
      </c>
      <c r="G289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0" spans="2:7" ht="15" customHeight="1">
      <c r="B290" s="187" t="str">
        <f>'oceny I sem_'!$P$2</f>
        <v>informatyka</v>
      </c>
      <c r="C290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90" s="187" t="str">
        <f>'oceny I sem_'!$P$2</f>
        <v>informatyka</v>
      </c>
      <c r="G290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1" spans="2:7" ht="15" customHeight="1">
      <c r="B291" s="187" t="str">
        <f>'oceny I sem_'!$Q$2</f>
        <v>technika</v>
      </c>
      <c r="C291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D291" s="190"/>
      <c r="F291" s="187" t="str">
        <f>'oceny I sem_'!$Q$2</f>
        <v>technika</v>
      </c>
      <c r="G291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2" spans="2:7" ht="15" customHeight="1">
      <c r="B292" s="187" t="str">
        <f>'oceny I sem_'!$R$2</f>
        <v>muzyka</v>
      </c>
      <c r="C292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92" s="187" t="str">
        <f>'oceny I sem_'!$R$2</f>
        <v>muzyka</v>
      </c>
      <c r="G292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3" spans="2:7" ht="15" customHeight="1">
      <c r="B293" s="187" t="str">
        <f>'oceny I sem_'!$S$2</f>
        <v>plastyka</v>
      </c>
      <c r="C293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93" s="187" t="str">
        <f>'oceny I sem_'!$S$2</f>
        <v>plastyka</v>
      </c>
      <c r="G293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4" spans="2:7" ht="15" customHeight="1">
      <c r="B294" s="187" t="str">
        <f>'oceny I sem_'!$T$2</f>
        <v>w-f</v>
      </c>
      <c r="C29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  <c r="F294" s="187" t="str">
        <f>'oceny I sem_'!$T$2</f>
        <v>w-f</v>
      </c>
      <c r="G294" s="190" t="e">
        <f>IF('oceny I sem_'!#REF!="-","---------",IF('oceny I sem_'!#REF!=1,"niedostateczny",IF('oceny I sem_'!#REF!=2,"dopuszczający",IF('oceny I sem_'!#REF!=3,"dostateczny",IF('oceny I sem_'!#REF!=4,"dobry",IF('oceny I sem_'!#REF!=5,"bardzo dobry",IF('oceny I sem_'!#REF!=6,"celujący")))))))</f>
        <v>#REF!</v>
      </c>
    </row>
    <row r="295" spans="2:8" ht="15" customHeight="1">
      <c r="B295" s="188" t="s">
        <v>84</v>
      </c>
      <c r="C295" s="185" t="e">
        <f>'oceny I sem_'!#REF!</f>
        <v>#REF!</v>
      </c>
      <c r="F295" s="188" t="s">
        <v>84</v>
      </c>
      <c r="G295" s="185" t="e">
        <f>'oceny I sem_'!#REF!</f>
        <v>#REF!</v>
      </c>
      <c r="H295" s="185"/>
    </row>
    <row r="296" spans="2:8" ht="15" customHeight="1">
      <c r="B296" s="188" t="s">
        <v>85</v>
      </c>
      <c r="C296" s="185" t="e">
        <f>'oceny I sem_'!#REF!</f>
        <v>#REF!</v>
      </c>
      <c r="F296" s="188" t="s">
        <v>85</v>
      </c>
      <c r="G296" s="185" t="e">
        <f>'oceny I sem_'!#REF!</f>
        <v>#REF!</v>
      </c>
      <c r="H296" s="185"/>
    </row>
    <row r="297" spans="2:8" ht="15" customHeight="1">
      <c r="B297" s="189" t="s">
        <v>86</v>
      </c>
      <c r="C297" s="185" t="e">
        <f>'oceny I sem_'!#REF!</f>
        <v>#REF!</v>
      </c>
      <c r="F297" s="189" t="s">
        <v>86</v>
      </c>
      <c r="G297" s="185" t="e">
        <f>'oceny I sem_'!#REF!</f>
        <v>#REF!</v>
      </c>
      <c r="H297" s="185"/>
    </row>
    <row r="298" spans="2:8" ht="15" customHeight="1">
      <c r="B298" s="189"/>
      <c r="C298" s="185"/>
      <c r="F298" s="189"/>
      <c r="G298" s="185"/>
      <c r="H298" s="185"/>
    </row>
    <row r="299" spans="2:7" ht="15" customHeight="1">
      <c r="B299" s="140" t="s">
        <v>87</v>
      </c>
      <c r="C299" s="182"/>
      <c r="D299" s="197"/>
      <c r="F299" s="140" t="s">
        <v>87</v>
      </c>
      <c r="G299" s="182"/>
    </row>
    <row r="300" spans="2:8" ht="15" customHeight="1">
      <c r="B300" s="198">
        <f>B25</f>
        <v>39841</v>
      </c>
      <c r="C300" s="182" t="s">
        <v>88</v>
      </c>
      <c r="D300" s="197"/>
      <c r="F300" s="198">
        <f>B25</f>
        <v>39841</v>
      </c>
      <c r="G300" s="182" t="s">
        <v>88</v>
      </c>
      <c r="H300" s="195"/>
    </row>
    <row r="301" spans="2:8" ht="15" customHeight="1">
      <c r="B301" s="183"/>
      <c r="E301" s="196"/>
      <c r="F301" s="196"/>
      <c r="G301" s="196"/>
      <c r="H301" s="196"/>
    </row>
    <row r="302" spans="5:8" ht="15" customHeight="1">
      <c r="E302" s="196"/>
      <c r="F302" s="196"/>
      <c r="G302" s="196"/>
      <c r="H302" s="196"/>
    </row>
    <row r="303" spans="2:8" ht="15" customHeight="1">
      <c r="B303" s="184"/>
      <c r="C303" s="191"/>
      <c r="E303" s="196"/>
      <c r="F303" s="196"/>
      <c r="G303" s="196"/>
      <c r="H303" s="196"/>
    </row>
    <row r="304" spans="2:8" ht="15" customHeight="1">
      <c r="B304" s="187"/>
      <c r="E304" s="196"/>
      <c r="F304" s="196"/>
      <c r="G304" s="196"/>
      <c r="H304" s="196"/>
    </row>
    <row r="305" spans="2:8" ht="15" customHeight="1">
      <c r="B305" s="187"/>
      <c r="E305" s="196"/>
      <c r="F305" s="196"/>
      <c r="G305" s="196"/>
      <c r="H305" s="196"/>
    </row>
    <row r="306" spans="2:8" ht="15" customHeight="1">
      <c r="B306" s="187"/>
      <c r="C306" s="193"/>
      <c r="E306" s="196"/>
      <c r="F306" s="196"/>
      <c r="G306" s="196"/>
      <c r="H306" s="196"/>
    </row>
    <row r="307" spans="2:8" ht="15" customHeight="1">
      <c r="B307" s="187"/>
      <c r="E307" s="196"/>
      <c r="F307" s="196"/>
      <c r="G307" s="196"/>
      <c r="H307" s="196"/>
    </row>
    <row r="308" spans="2:8" ht="15" customHeight="1">
      <c r="B308" s="187"/>
      <c r="E308" s="196"/>
      <c r="F308" s="196"/>
      <c r="G308" s="196"/>
      <c r="H308" s="196"/>
    </row>
    <row r="309" spans="2:8" ht="15" customHeight="1">
      <c r="B309" s="187"/>
      <c r="E309" s="196"/>
      <c r="F309" s="196"/>
      <c r="G309" s="196"/>
      <c r="H309" s="196"/>
    </row>
    <row r="310" spans="2:8" ht="15" customHeight="1">
      <c r="B310" s="187"/>
      <c r="E310" s="196"/>
      <c r="F310" s="196"/>
      <c r="G310" s="196"/>
      <c r="H310" s="196"/>
    </row>
    <row r="311" spans="2:8" ht="15" customHeight="1">
      <c r="B311" s="187"/>
      <c r="E311" s="196"/>
      <c r="F311" s="196"/>
      <c r="G311" s="196"/>
      <c r="H311" s="196"/>
    </row>
    <row r="312" spans="2:8" ht="15" customHeight="1">
      <c r="B312" s="187"/>
      <c r="E312" s="196"/>
      <c r="F312" s="196"/>
      <c r="G312" s="196"/>
      <c r="H312" s="196"/>
    </row>
    <row r="313" spans="2:8" ht="15" customHeight="1">
      <c r="B313" s="187"/>
      <c r="E313" s="196"/>
      <c r="F313" s="196"/>
      <c r="G313" s="196"/>
      <c r="H313" s="196"/>
    </row>
    <row r="314" spans="2:8" ht="15" customHeight="1">
      <c r="B314" s="187"/>
      <c r="E314" s="196"/>
      <c r="F314" s="196"/>
      <c r="G314" s="196"/>
      <c r="H314" s="196"/>
    </row>
    <row r="315" spans="2:8" ht="15" customHeight="1">
      <c r="B315" s="187"/>
      <c r="E315" s="196"/>
      <c r="F315" s="196"/>
      <c r="G315" s="196"/>
      <c r="H315" s="196"/>
    </row>
    <row r="316" spans="2:8" ht="15" customHeight="1">
      <c r="B316" s="187"/>
      <c r="E316" s="196"/>
      <c r="F316" s="196"/>
      <c r="G316" s="196"/>
      <c r="H316" s="196"/>
    </row>
    <row r="317" spans="2:8" ht="15" customHeight="1">
      <c r="B317" s="187"/>
      <c r="E317" s="196"/>
      <c r="F317" s="196"/>
      <c r="G317" s="196"/>
      <c r="H317" s="196"/>
    </row>
    <row r="318" spans="2:8" ht="15" customHeight="1">
      <c r="B318" s="187"/>
      <c r="E318" s="196"/>
      <c r="F318" s="196"/>
      <c r="G318" s="196"/>
      <c r="H318" s="196"/>
    </row>
    <row r="319" spans="2:8" ht="15" customHeight="1">
      <c r="B319" s="187"/>
      <c r="E319" s="196"/>
      <c r="F319" s="196"/>
      <c r="G319" s="196"/>
      <c r="H319" s="196"/>
    </row>
    <row r="320" spans="2:8" ht="15" customHeight="1">
      <c r="B320" s="188"/>
      <c r="C320" s="185"/>
      <c r="E320" s="196"/>
      <c r="F320" s="196"/>
      <c r="G320" s="196"/>
      <c r="H320" s="196"/>
    </row>
    <row r="321" spans="2:8" ht="15" customHeight="1">
      <c r="B321" s="188"/>
      <c r="C321" s="185"/>
      <c r="E321" s="196"/>
      <c r="F321" s="196"/>
      <c r="G321" s="196"/>
      <c r="H321" s="196"/>
    </row>
    <row r="322" spans="2:8" ht="15" customHeight="1">
      <c r="B322" s="189"/>
      <c r="C322" s="185"/>
      <c r="E322" s="196"/>
      <c r="F322" s="196"/>
      <c r="G322" s="196"/>
      <c r="H322" s="196"/>
    </row>
    <row r="323" spans="2:8" ht="15" customHeight="1">
      <c r="B323" s="189"/>
      <c r="C323" s="185"/>
      <c r="E323" s="196"/>
      <c r="F323" s="196"/>
      <c r="G323" s="196"/>
      <c r="H323" s="196"/>
    </row>
    <row r="324" spans="1:8" ht="15" customHeight="1">
      <c r="A324" s="196"/>
      <c r="B324" s="196"/>
      <c r="C324" s="196"/>
      <c r="E324" s="196"/>
      <c r="F324" s="196"/>
      <c r="G324" s="196"/>
      <c r="H324" s="196"/>
    </row>
    <row r="325" spans="1:8" ht="15" customHeight="1">
      <c r="A325" s="196"/>
      <c r="B325" s="196"/>
      <c r="C325" s="196"/>
      <c r="E325" s="196"/>
      <c r="F325" s="196"/>
      <c r="G325" s="196"/>
      <c r="H325" s="196"/>
    </row>
    <row r="326" spans="1:8" ht="15" customHeight="1">
      <c r="A326" s="196"/>
      <c r="B326" s="196"/>
      <c r="C326" s="196"/>
      <c r="E326" s="196"/>
      <c r="F326" s="196"/>
      <c r="G326" s="196"/>
      <c r="H326" s="196"/>
    </row>
    <row r="327" spans="1:8" ht="15" customHeight="1">
      <c r="A327" s="196"/>
      <c r="B327" s="196"/>
      <c r="C327" s="196"/>
      <c r="E327" s="196"/>
      <c r="F327" s="196"/>
      <c r="G327" s="196"/>
      <c r="H327" s="196"/>
    </row>
    <row r="328" spans="1:8" ht="15" customHeight="1">
      <c r="A328" s="196"/>
      <c r="B328" s="196"/>
      <c r="C328" s="196"/>
      <c r="E328" s="196"/>
      <c r="F328" s="196"/>
      <c r="G328" s="196"/>
      <c r="H328" s="196"/>
    </row>
    <row r="329" spans="1:8" ht="15" customHeight="1">
      <c r="A329" s="196"/>
      <c r="B329" s="196"/>
      <c r="C329" s="196"/>
      <c r="E329" s="196"/>
      <c r="F329" s="196"/>
      <c r="G329" s="196"/>
      <c r="H329" s="196"/>
    </row>
    <row r="330" spans="1:8" ht="15" customHeight="1">
      <c r="A330" s="196"/>
      <c r="B330" s="196"/>
      <c r="C330" s="196"/>
      <c r="E330" s="196"/>
      <c r="F330" s="196"/>
      <c r="G330" s="196"/>
      <c r="H330" s="196"/>
    </row>
    <row r="331" spans="1:8" ht="15" customHeight="1">
      <c r="A331" s="196"/>
      <c r="B331" s="196"/>
      <c r="C331" s="196"/>
      <c r="E331" s="196"/>
      <c r="F331" s="196"/>
      <c r="G331" s="196"/>
      <c r="H331" s="196"/>
    </row>
    <row r="332" spans="1:8" ht="15" customHeight="1">
      <c r="A332" s="196"/>
      <c r="B332" s="196"/>
      <c r="C332" s="196"/>
      <c r="E332" s="196"/>
      <c r="F332" s="196"/>
      <c r="G332" s="196"/>
      <c r="H332" s="196"/>
    </row>
    <row r="333" spans="1:8" ht="15" customHeight="1">
      <c r="A333" s="196"/>
      <c r="B333" s="196"/>
      <c r="C333" s="196"/>
      <c r="E333" s="196"/>
      <c r="F333" s="196"/>
      <c r="G333" s="196"/>
      <c r="H333" s="196"/>
    </row>
    <row r="334" spans="1:8" ht="15" customHeight="1">
      <c r="A334" s="196"/>
      <c r="B334" s="196"/>
      <c r="C334" s="196"/>
      <c r="E334" s="196"/>
      <c r="F334" s="196"/>
      <c r="G334" s="196"/>
      <c r="H334" s="196"/>
    </row>
    <row r="335" spans="1:8" ht="15" customHeight="1">
      <c r="A335" s="196"/>
      <c r="B335" s="196"/>
      <c r="C335" s="196"/>
      <c r="E335" s="196"/>
      <c r="F335" s="196"/>
      <c r="G335" s="196"/>
      <c r="H335" s="196"/>
    </row>
    <row r="336" spans="1:8" ht="15" customHeight="1">
      <c r="A336" s="196"/>
      <c r="B336" s="196"/>
      <c r="C336" s="196"/>
      <c r="E336" s="196"/>
      <c r="F336" s="196"/>
      <c r="G336" s="196"/>
      <c r="H336" s="196"/>
    </row>
    <row r="337" spans="1:8" ht="15" customHeight="1">
      <c r="A337" s="196"/>
      <c r="B337" s="196"/>
      <c r="C337" s="196"/>
      <c r="E337" s="196"/>
      <c r="F337" s="196"/>
      <c r="G337" s="196"/>
      <c r="H337" s="196"/>
    </row>
    <row r="338" spans="1:8" ht="15" customHeight="1">
      <c r="A338" s="196"/>
      <c r="B338" s="196"/>
      <c r="C338" s="196"/>
      <c r="E338" s="196"/>
      <c r="F338" s="196"/>
      <c r="G338" s="196"/>
      <c r="H338" s="196"/>
    </row>
    <row r="339" spans="1:8" ht="15" customHeight="1">
      <c r="A339" s="196"/>
      <c r="B339" s="196"/>
      <c r="C339" s="196"/>
      <c r="E339" s="196"/>
      <c r="F339" s="196"/>
      <c r="G339" s="196"/>
      <c r="H339" s="196"/>
    </row>
    <row r="340" spans="1:8" ht="15" customHeight="1">
      <c r="A340" s="196"/>
      <c r="B340" s="196"/>
      <c r="C340" s="196"/>
      <c r="E340" s="196"/>
      <c r="F340" s="196"/>
      <c r="G340" s="196"/>
      <c r="H340" s="196"/>
    </row>
    <row r="341" spans="1:8" ht="15" customHeight="1">
      <c r="A341" s="196"/>
      <c r="B341" s="196"/>
      <c r="C341" s="196"/>
      <c r="E341" s="196"/>
      <c r="F341" s="196"/>
      <c r="G341" s="196"/>
      <c r="H341" s="196"/>
    </row>
    <row r="342" spans="1:8" ht="15" customHeight="1">
      <c r="A342" s="196"/>
      <c r="B342" s="196"/>
      <c r="C342" s="196"/>
      <c r="E342" s="196"/>
      <c r="F342" s="196"/>
      <c r="G342" s="196"/>
      <c r="H342" s="196"/>
    </row>
    <row r="343" spans="1:8" ht="15" customHeight="1">
      <c r="A343" s="196"/>
      <c r="B343" s="196"/>
      <c r="C343" s="196"/>
      <c r="E343" s="196"/>
      <c r="F343" s="196"/>
      <c r="G343" s="196"/>
      <c r="H343" s="196"/>
    </row>
    <row r="344" spans="1:8" ht="15" customHeight="1">
      <c r="A344" s="196"/>
      <c r="B344" s="196"/>
      <c r="C344" s="196"/>
      <c r="E344" s="196"/>
      <c r="F344" s="196"/>
      <c r="G344" s="196"/>
      <c r="H344" s="196"/>
    </row>
    <row r="345" spans="1:8" ht="15" customHeight="1">
      <c r="A345" s="196"/>
      <c r="B345" s="196"/>
      <c r="C345" s="196"/>
      <c r="E345" s="196"/>
      <c r="F345" s="196"/>
      <c r="G345" s="196"/>
      <c r="H345" s="196"/>
    </row>
    <row r="346" spans="1:8" ht="15" customHeight="1">
      <c r="A346" s="196"/>
      <c r="B346" s="196"/>
      <c r="C346" s="196"/>
      <c r="E346" s="196"/>
      <c r="F346" s="196"/>
      <c r="G346" s="196"/>
      <c r="H346" s="196"/>
    </row>
    <row r="347" spans="1:8" ht="15" customHeight="1">
      <c r="A347" s="196"/>
      <c r="B347" s="196"/>
      <c r="C347" s="196"/>
      <c r="E347" s="196"/>
      <c r="F347" s="196"/>
      <c r="G347" s="196"/>
      <c r="H347" s="196"/>
    </row>
    <row r="348" spans="1:8" ht="15" customHeight="1">
      <c r="A348" s="196"/>
      <c r="B348" s="196"/>
      <c r="C348" s="196"/>
      <c r="E348" s="196"/>
      <c r="F348" s="196"/>
      <c r="G348" s="196"/>
      <c r="H348" s="196"/>
    </row>
    <row r="349" spans="1:8" ht="15" customHeight="1">
      <c r="A349" s="196"/>
      <c r="B349" s="196"/>
      <c r="C349" s="196"/>
      <c r="E349" s="196"/>
      <c r="F349" s="196"/>
      <c r="G349" s="196"/>
      <c r="H349" s="196"/>
    </row>
    <row r="350" spans="1:8" ht="15" customHeight="1">
      <c r="A350" s="196"/>
      <c r="B350" s="196"/>
      <c r="C350" s="196"/>
      <c r="E350" s="196"/>
      <c r="F350" s="196"/>
      <c r="G350" s="196"/>
      <c r="H350" s="196"/>
    </row>
    <row r="351" spans="1:8" ht="15" customHeight="1">
      <c r="A351" s="196"/>
      <c r="B351" s="196"/>
      <c r="C351" s="196"/>
      <c r="E351" s="196"/>
      <c r="F351" s="196"/>
      <c r="G351" s="196"/>
      <c r="H351" s="196"/>
    </row>
    <row r="352" spans="1:8" ht="15" customHeight="1">
      <c r="A352" s="196"/>
      <c r="B352" s="196"/>
      <c r="C352" s="196"/>
      <c r="E352" s="196"/>
      <c r="F352" s="196"/>
      <c r="G352" s="196"/>
      <c r="H352" s="196"/>
    </row>
    <row r="353" spans="1:8" ht="15" customHeight="1">
      <c r="A353" s="196"/>
      <c r="B353" s="196"/>
      <c r="C353" s="196"/>
      <c r="E353" s="196"/>
      <c r="F353" s="196"/>
      <c r="G353" s="196"/>
      <c r="H353" s="196"/>
    </row>
    <row r="354" spans="1:8" ht="15" customHeight="1">
      <c r="A354" s="196"/>
      <c r="B354" s="196"/>
      <c r="C354" s="196"/>
      <c r="E354" s="196"/>
      <c r="F354" s="196"/>
      <c r="G354" s="196"/>
      <c r="H354" s="196"/>
    </row>
    <row r="355" spans="1:8" ht="15" customHeight="1">
      <c r="A355" s="196"/>
      <c r="B355" s="196"/>
      <c r="C355" s="196"/>
      <c r="E355" s="196"/>
      <c r="F355" s="196"/>
      <c r="G355" s="196"/>
      <c r="H355" s="196"/>
    </row>
    <row r="356" spans="1:8" ht="15" customHeight="1">
      <c r="A356" s="196"/>
      <c r="B356" s="196"/>
      <c r="C356" s="196"/>
      <c r="E356" s="196"/>
      <c r="F356" s="196"/>
      <c r="G356" s="196"/>
      <c r="H356" s="196"/>
    </row>
    <row r="357" spans="1:8" ht="15" customHeight="1">
      <c r="A357" s="196"/>
      <c r="B357" s="196"/>
      <c r="C357" s="196"/>
      <c r="E357" s="196"/>
      <c r="F357" s="196"/>
      <c r="G357" s="196"/>
      <c r="H357" s="196"/>
    </row>
    <row r="358" spans="1:8" ht="15" customHeight="1">
      <c r="A358" s="196"/>
      <c r="B358" s="196"/>
      <c r="C358" s="196"/>
      <c r="E358" s="196"/>
      <c r="F358" s="196"/>
      <c r="G358" s="196"/>
      <c r="H358" s="196"/>
    </row>
    <row r="359" spans="1:8" ht="15" customHeight="1">
      <c r="A359" s="196"/>
      <c r="B359" s="196"/>
      <c r="C359" s="196"/>
      <c r="E359" s="196"/>
      <c r="F359" s="196"/>
      <c r="G359" s="196"/>
      <c r="H359" s="196"/>
    </row>
    <row r="360" spans="1:8" ht="15" customHeight="1">
      <c r="A360" s="196"/>
      <c r="B360" s="196"/>
      <c r="C360" s="196"/>
      <c r="E360" s="196"/>
      <c r="F360" s="196"/>
      <c r="G360" s="196"/>
      <c r="H360" s="196"/>
    </row>
    <row r="361" spans="1:8" ht="15" customHeight="1">
      <c r="A361" s="196"/>
      <c r="B361" s="196"/>
      <c r="C361" s="196"/>
      <c r="E361" s="196"/>
      <c r="F361" s="196"/>
      <c r="G361" s="196"/>
      <c r="H361" s="196"/>
    </row>
    <row r="362" spans="1:8" ht="15" customHeight="1">
      <c r="A362" s="196"/>
      <c r="B362" s="196"/>
      <c r="C362" s="196"/>
      <c r="E362" s="196"/>
      <c r="F362" s="196"/>
      <c r="G362" s="196"/>
      <c r="H362" s="196"/>
    </row>
    <row r="363" spans="1:8" ht="15" customHeight="1">
      <c r="A363" s="196"/>
      <c r="B363" s="196"/>
      <c r="C363" s="196"/>
      <c r="E363" s="196"/>
      <c r="F363" s="196"/>
      <c r="G363" s="196"/>
      <c r="H363" s="196"/>
    </row>
    <row r="364" spans="1:8" ht="15" customHeight="1">
      <c r="A364" s="196"/>
      <c r="B364" s="196"/>
      <c r="C364" s="196"/>
      <c r="E364" s="196"/>
      <c r="F364" s="196"/>
      <c r="G364" s="196"/>
      <c r="H364" s="196"/>
    </row>
    <row r="365" spans="1:8" ht="15" customHeight="1">
      <c r="A365" s="196"/>
      <c r="B365" s="196"/>
      <c r="C365" s="196"/>
      <c r="E365" s="196"/>
      <c r="F365" s="196"/>
      <c r="G365" s="196"/>
      <c r="H365" s="196"/>
    </row>
    <row r="366" spans="1:8" ht="15" customHeight="1">
      <c r="A366" s="196"/>
      <c r="B366" s="196"/>
      <c r="C366" s="196"/>
      <c r="E366" s="196"/>
      <c r="F366" s="196"/>
      <c r="G366" s="196"/>
      <c r="H366" s="196"/>
    </row>
    <row r="367" spans="1:8" ht="15" customHeight="1">
      <c r="A367" s="196"/>
      <c r="B367" s="196"/>
      <c r="C367" s="196"/>
      <c r="E367" s="196"/>
      <c r="F367" s="196"/>
      <c r="G367" s="196"/>
      <c r="H367" s="196"/>
    </row>
    <row r="368" spans="1:8" ht="15" customHeight="1">
      <c r="A368" s="196"/>
      <c r="B368" s="196"/>
      <c r="C368" s="196"/>
      <c r="E368" s="196"/>
      <c r="F368" s="196"/>
      <c r="G368" s="196"/>
      <c r="H368" s="196"/>
    </row>
    <row r="369" spans="1:8" ht="15" customHeight="1">
      <c r="A369" s="196"/>
      <c r="B369" s="196"/>
      <c r="C369" s="196"/>
      <c r="E369" s="196"/>
      <c r="F369" s="196"/>
      <c r="G369" s="196"/>
      <c r="H369" s="196"/>
    </row>
    <row r="370" spans="1:8" ht="15" customHeight="1">
      <c r="A370" s="196"/>
      <c r="B370" s="196"/>
      <c r="C370" s="196"/>
      <c r="E370" s="196"/>
      <c r="F370" s="196"/>
      <c r="G370" s="196"/>
      <c r="H370" s="196"/>
    </row>
    <row r="371" spans="1:8" ht="15" customHeight="1">
      <c r="A371" s="196"/>
      <c r="B371" s="196"/>
      <c r="C371" s="196"/>
      <c r="E371" s="196"/>
      <c r="F371" s="196"/>
      <c r="G371" s="196"/>
      <c r="H371" s="196"/>
    </row>
    <row r="372" spans="1:8" ht="15" customHeight="1">
      <c r="A372" s="196"/>
      <c r="B372" s="196"/>
      <c r="C372" s="196"/>
      <c r="E372" s="196"/>
      <c r="F372" s="196"/>
      <c r="G372" s="196"/>
      <c r="H372" s="196"/>
    </row>
    <row r="373" spans="1:8" ht="15" customHeight="1">
      <c r="A373" s="196"/>
      <c r="B373" s="196"/>
      <c r="C373" s="196"/>
      <c r="E373" s="196"/>
      <c r="F373" s="196"/>
      <c r="G373" s="196"/>
      <c r="H373" s="196"/>
    </row>
    <row r="374" spans="1:8" ht="15" customHeight="1">
      <c r="A374" s="196"/>
      <c r="B374" s="196"/>
      <c r="C374" s="196"/>
      <c r="E374" s="196"/>
      <c r="F374" s="196"/>
      <c r="G374" s="196"/>
      <c r="H374" s="196"/>
    </row>
    <row r="375" spans="1:8" ht="15" customHeight="1">
      <c r="A375" s="196"/>
      <c r="B375" s="196"/>
      <c r="C375" s="196"/>
      <c r="E375" s="196"/>
      <c r="F375" s="196"/>
      <c r="G375" s="196"/>
      <c r="H375" s="196"/>
    </row>
    <row r="376" spans="1:8" ht="15" customHeight="1">
      <c r="A376" s="196"/>
      <c r="B376" s="196"/>
      <c r="C376" s="196"/>
      <c r="E376" s="196"/>
      <c r="F376" s="196"/>
      <c r="G376" s="196"/>
      <c r="H376" s="196"/>
    </row>
    <row r="377" spans="1:8" ht="15" customHeight="1">
      <c r="A377" s="196"/>
      <c r="B377" s="196"/>
      <c r="C377" s="196"/>
      <c r="E377" s="196"/>
      <c r="F377" s="196"/>
      <c r="G377" s="196"/>
      <c r="H377" s="196"/>
    </row>
    <row r="378" spans="1:8" ht="15" customHeight="1">
      <c r="A378" s="196"/>
      <c r="B378" s="196"/>
      <c r="C378" s="196"/>
      <c r="E378" s="196"/>
      <c r="F378" s="196"/>
      <c r="G378" s="196"/>
      <c r="H378" s="196"/>
    </row>
    <row r="379" spans="1:8" ht="15" customHeight="1">
      <c r="A379" s="196"/>
      <c r="B379" s="196"/>
      <c r="C379" s="196"/>
      <c r="E379" s="196"/>
      <c r="F379" s="196"/>
      <c r="G379" s="196"/>
      <c r="H379" s="196"/>
    </row>
    <row r="380" spans="1:8" ht="15" customHeight="1">
      <c r="A380" s="196"/>
      <c r="B380" s="196"/>
      <c r="C380" s="196"/>
      <c r="E380" s="196"/>
      <c r="F380" s="196"/>
      <c r="G380" s="196"/>
      <c r="H380" s="196"/>
    </row>
    <row r="381" spans="1:8" ht="15" customHeight="1">
      <c r="A381" s="196"/>
      <c r="B381" s="196"/>
      <c r="C381" s="196"/>
      <c r="E381" s="196"/>
      <c r="F381" s="196"/>
      <c r="G381" s="196"/>
      <c r="H381" s="196"/>
    </row>
    <row r="382" spans="1:8" ht="15" customHeight="1">
      <c r="A382" s="196"/>
      <c r="B382" s="196"/>
      <c r="C382" s="196"/>
      <c r="E382" s="196"/>
      <c r="F382" s="196"/>
      <c r="G382" s="196"/>
      <c r="H382" s="196"/>
    </row>
    <row r="383" spans="1:8" ht="15" customHeight="1">
      <c r="A383" s="196"/>
      <c r="B383" s="196"/>
      <c r="C383" s="196"/>
      <c r="E383" s="196"/>
      <c r="F383" s="196"/>
      <c r="G383" s="196"/>
      <c r="H383" s="196"/>
    </row>
    <row r="384" spans="1:8" ht="15" customHeight="1">
      <c r="A384" s="196"/>
      <c r="B384" s="196"/>
      <c r="C384" s="196"/>
      <c r="E384" s="196"/>
      <c r="F384" s="196"/>
      <c r="G384" s="196"/>
      <c r="H384" s="196"/>
    </row>
    <row r="385" spans="1:8" ht="15" customHeight="1">
      <c r="A385" s="196"/>
      <c r="B385" s="196"/>
      <c r="C385" s="196"/>
      <c r="E385" s="196"/>
      <c r="F385" s="196"/>
      <c r="G385" s="196"/>
      <c r="H385" s="196"/>
    </row>
    <row r="386" spans="1:8" ht="15" customHeight="1">
      <c r="A386" s="196"/>
      <c r="B386" s="196"/>
      <c r="C386" s="196"/>
      <c r="E386" s="196"/>
      <c r="F386" s="196"/>
      <c r="G386" s="196"/>
      <c r="H386" s="196"/>
    </row>
    <row r="387" spans="1:8" ht="15" customHeight="1">
      <c r="A387" s="196"/>
      <c r="B387" s="196"/>
      <c r="C387" s="196"/>
      <c r="E387" s="196"/>
      <c r="F387" s="196"/>
      <c r="G387" s="196"/>
      <c r="H387" s="196"/>
    </row>
    <row r="388" spans="1:8" ht="15" customHeight="1">
      <c r="A388" s="196"/>
      <c r="B388" s="196"/>
      <c r="C388" s="196"/>
      <c r="E388" s="196"/>
      <c r="F388" s="196"/>
      <c r="G388" s="196"/>
      <c r="H388" s="196"/>
    </row>
    <row r="389" spans="1:8" ht="15" customHeight="1">
      <c r="A389" s="196"/>
      <c r="B389" s="196"/>
      <c r="C389" s="196"/>
      <c r="E389" s="196"/>
      <c r="F389" s="196"/>
      <c r="G389" s="196"/>
      <c r="H389" s="196"/>
    </row>
    <row r="390" spans="1:8" ht="15" customHeight="1">
      <c r="A390" s="196"/>
      <c r="B390" s="196"/>
      <c r="C390" s="196"/>
      <c r="E390" s="196"/>
      <c r="F390" s="196"/>
      <c r="G390" s="196"/>
      <c r="H390" s="196"/>
    </row>
    <row r="391" spans="1:8" ht="15" customHeight="1">
      <c r="A391" s="196"/>
      <c r="B391" s="196"/>
      <c r="C391" s="196"/>
      <c r="E391" s="196"/>
      <c r="F391" s="196"/>
      <c r="G391" s="196"/>
      <c r="H391" s="196"/>
    </row>
    <row r="392" spans="1:8" ht="15" customHeight="1">
      <c r="A392" s="196"/>
      <c r="B392" s="196"/>
      <c r="C392" s="196"/>
      <c r="E392" s="196"/>
      <c r="F392" s="196"/>
      <c r="G392" s="196"/>
      <c r="H392" s="196"/>
    </row>
    <row r="393" spans="1:8" ht="15" customHeight="1">
      <c r="A393" s="196"/>
      <c r="B393" s="196"/>
      <c r="C393" s="196"/>
      <c r="E393" s="196"/>
      <c r="F393" s="196"/>
      <c r="G393" s="196"/>
      <c r="H393" s="196"/>
    </row>
    <row r="394" spans="1:8" ht="15" customHeight="1">
      <c r="A394" s="196"/>
      <c r="B394" s="196"/>
      <c r="C394" s="196"/>
      <c r="E394" s="196"/>
      <c r="F394" s="196"/>
      <c r="G394" s="196"/>
      <c r="H394" s="196"/>
    </row>
    <row r="395" spans="1:8" ht="15" customHeight="1">
      <c r="A395" s="196"/>
      <c r="B395" s="196"/>
      <c r="C395" s="196"/>
      <c r="E395" s="196"/>
      <c r="F395" s="196"/>
      <c r="G395" s="196"/>
      <c r="H395" s="196"/>
    </row>
    <row r="396" spans="2:6" ht="12.75">
      <c r="B396" s="189"/>
      <c r="F396" s="189"/>
    </row>
    <row r="397" spans="2:6" ht="12.75">
      <c r="B397" s="189"/>
      <c r="F397" s="189"/>
    </row>
    <row r="398" ht="12.75">
      <c r="B398" s="189"/>
    </row>
  </sheetData>
  <sheetProtection/>
  <printOptions/>
  <pageMargins left="0.39375" right="0.19652777777777777" top="0.7875" bottom="0.5902777777777778" header="0.5118055555555556" footer="0.5118055555555556"/>
  <pageSetup horizontalDpi="300" verticalDpi="300" orientation="portrait" paperSize="9" scale="89" r:id="rId1"/>
  <rowBreaks count="7" manualBreakCount="7">
    <brk id="55" max="255" man="1"/>
    <brk id="110" max="255" man="1"/>
    <brk id="165" max="255" man="1"/>
    <brk id="220" max="255" man="1"/>
    <brk id="275" max="255" man="1"/>
    <brk id="323" max="255" man="1"/>
    <brk id="3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speed</cp:lastModifiedBy>
  <cp:lastPrinted>2009-01-23T12:26:22Z</cp:lastPrinted>
  <dcterms:created xsi:type="dcterms:W3CDTF">2007-06-18T22:10:41Z</dcterms:created>
  <dcterms:modified xsi:type="dcterms:W3CDTF">2011-09-05T20:30:15Z</dcterms:modified>
  <cp:category/>
  <cp:version/>
  <cp:contentType/>
  <cp:contentStatus/>
</cp:coreProperties>
</file>